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700" activeTab="0"/>
  </bookViews>
  <sheets>
    <sheet name="03-ka-kozos halo" sheetId="1" r:id="rId1"/>
  </sheets>
  <definedNames>
    <definedName name="_xlnm.Print_Area" localSheetId="0">'03-ka-kozos halo'!$A$1:$AA$75</definedName>
  </definedNames>
  <calcPr fullCalcOnLoad="1"/>
</workbook>
</file>

<file path=xl/sharedStrings.xml><?xml version="1.0" encoding="utf-8"?>
<sst xmlns="http://schemas.openxmlformats.org/spreadsheetml/2006/main" count="249" uniqueCount="225">
  <si>
    <t>A Kémia alapszak törzsrészének tantervi hálója a szakdolgozattal</t>
  </si>
  <si>
    <t>A tanegység/tanulmányi egység helye az ajánlott tantervben</t>
  </si>
  <si>
    <t>A tantárgy, ill. kurzus</t>
  </si>
  <si>
    <t>Értékelés</t>
  </si>
  <si>
    <t>Modul/blokk</t>
  </si>
  <si>
    <t>Közelebbi tantervi egység</t>
  </si>
  <si>
    <t>neve</t>
  </si>
  <si>
    <t>Kr.</t>
  </si>
  <si>
    <t>Vi</t>
  </si>
  <si>
    <t>Gy</t>
  </si>
  <si>
    <t>Tárgyfelelős</t>
  </si>
  <si>
    <t>(Kötelező)</t>
  </si>
  <si>
    <t>Matematika</t>
  </si>
  <si>
    <t>temészet-</t>
  </si>
  <si>
    <t>tudományi</t>
  </si>
  <si>
    <t>(+ gazdasági,</t>
  </si>
  <si>
    <t>Fizika</t>
  </si>
  <si>
    <t>Fizika (1)</t>
  </si>
  <si>
    <t>Kürti Jenő</t>
  </si>
  <si>
    <t>minőségügyi,</t>
  </si>
  <si>
    <t>Fizikai alapmérések labor</t>
  </si>
  <si>
    <t>Süvegh Károly</t>
  </si>
  <si>
    <t xml:space="preserve">környezetügyi, </t>
  </si>
  <si>
    <t>EU) ismeretek</t>
  </si>
  <si>
    <t>Számítástechnika</t>
  </si>
  <si>
    <t>Kémiai számítástechnika labor</t>
  </si>
  <si>
    <t>kv1n3in1</t>
  </si>
  <si>
    <t>Baranyai András</t>
  </si>
  <si>
    <t>(14-24 kredit)</t>
  </si>
  <si>
    <t xml:space="preserve">Általános gazdasági, </t>
  </si>
  <si>
    <t>Gazdasági és menedzsment ismeretek</t>
  </si>
  <si>
    <t>Steiger Judit</t>
  </si>
  <si>
    <t>(a Fizika és a Kémia</t>
  </si>
  <si>
    <t>menedzsment, minőség-</t>
  </si>
  <si>
    <t>Minőségbiztosítás, hatékonyság</t>
  </si>
  <si>
    <t>Szivák Judit</t>
  </si>
  <si>
    <t>alapszak közös része)</t>
  </si>
  <si>
    <t>A környezettan alapjai</t>
  </si>
  <si>
    <t>A Környezetkémia lefedi ezt a témakört</t>
  </si>
  <si>
    <t>Kiss Ádám</t>
  </si>
  <si>
    <t>EU ismeretek</t>
  </si>
  <si>
    <t>Boros László</t>
  </si>
  <si>
    <t>Kötelező</t>
  </si>
  <si>
    <t>KX0</t>
  </si>
  <si>
    <t>Kémia felzárkóztató tant.</t>
  </si>
  <si>
    <t>Kémia fekzárkóztató</t>
  </si>
  <si>
    <t>kv1n1k02</t>
  </si>
  <si>
    <t>@</t>
  </si>
  <si>
    <t>felzárkóztató</t>
  </si>
  <si>
    <t>Középiskolás kémia</t>
  </si>
  <si>
    <t>Kémia fekzárkóztató gyak.</t>
  </si>
  <si>
    <t>kv1n2k02</t>
  </si>
  <si>
    <t>KX1</t>
  </si>
  <si>
    <t>Általános kémia</t>
  </si>
  <si>
    <t>kv1n1al1</t>
  </si>
  <si>
    <t>Fogarasi Géza</t>
  </si>
  <si>
    <t>szakmai anyag</t>
  </si>
  <si>
    <t>Általános kémia szám.gyak.</t>
  </si>
  <si>
    <t>kv1n2al2</t>
  </si>
  <si>
    <t>területenként</t>
  </si>
  <si>
    <t>Általános kémia labor</t>
  </si>
  <si>
    <t>kv1n4al2</t>
  </si>
  <si>
    <t>(törzsanyag)</t>
  </si>
  <si>
    <t>KX2</t>
  </si>
  <si>
    <t>Fizikai kémia</t>
  </si>
  <si>
    <t>Fizikai kémia (1)</t>
  </si>
  <si>
    <t>kv1n1fz1</t>
  </si>
  <si>
    <t>Inzelt György</t>
  </si>
  <si>
    <t>(82-92 kredit)</t>
  </si>
  <si>
    <t>Fizikai kémia (1) gyak.</t>
  </si>
  <si>
    <t>kv1n2fz2</t>
  </si>
  <si>
    <t>Fizikai kémia (2)</t>
  </si>
  <si>
    <t>kv1n1fz3</t>
  </si>
  <si>
    <t>Keszei Ernő</t>
  </si>
  <si>
    <t>elméleti kémia</t>
  </si>
  <si>
    <t>Fizikai kémia (2) gyak.</t>
  </si>
  <si>
    <t>kv1n2fz4</t>
  </si>
  <si>
    <t>magkémia</t>
  </si>
  <si>
    <t>Fizikai kémia labor (1)</t>
  </si>
  <si>
    <t>kv1n4fz5</t>
  </si>
  <si>
    <t>Láng Győző</t>
  </si>
  <si>
    <t>kolloidika</t>
  </si>
  <si>
    <t>Elméleti kémia</t>
  </si>
  <si>
    <t>Elméleti kémia (1)</t>
  </si>
  <si>
    <t>kv1n1lm1</t>
  </si>
  <si>
    <t>Szalay Péter</t>
  </si>
  <si>
    <t>Magkémia</t>
  </si>
  <si>
    <t>A magkémia alapjai</t>
  </si>
  <si>
    <t>kv1n1mg1</t>
  </si>
  <si>
    <t>Nagy Sándor</t>
  </si>
  <si>
    <t>kv1n4mg1</t>
  </si>
  <si>
    <t xml:space="preserve">Kolloidika </t>
  </si>
  <si>
    <t>Kolloidika és felületkémia</t>
  </si>
  <si>
    <t>kv1n1kl1</t>
  </si>
  <si>
    <t>Gilányi Tibor</t>
  </si>
  <si>
    <t>Kolloidika labor (A)</t>
  </si>
  <si>
    <t>kv1n4kl2</t>
  </si>
  <si>
    <t>Kiss Éva</t>
  </si>
  <si>
    <t>KX3</t>
  </si>
  <si>
    <t>Szervetlen kémia</t>
  </si>
  <si>
    <t>Szervetlen kémia (1)</t>
  </si>
  <si>
    <t>kv1n1en1</t>
  </si>
  <si>
    <t>Rohonczy János</t>
  </si>
  <si>
    <t>Szervetlen kémia (2)</t>
  </si>
  <si>
    <t>kv1n1en2</t>
  </si>
  <si>
    <t>Szervetlen kémia labor</t>
  </si>
  <si>
    <t>kv1n4en3</t>
  </si>
  <si>
    <t>Magyarfalvi Gábor</t>
  </si>
  <si>
    <t>KX4</t>
  </si>
  <si>
    <t>Szerves kémia</t>
  </si>
  <si>
    <t>Szerves kémia (1)</t>
  </si>
  <si>
    <t>kv1n1es1</t>
  </si>
  <si>
    <t>Jalsovszky István</t>
  </si>
  <si>
    <t>Szerves kémia (2)</t>
  </si>
  <si>
    <t>kv1n1es2</t>
  </si>
  <si>
    <t>Rábai József</t>
  </si>
  <si>
    <t>biomolekuláris kémia</t>
  </si>
  <si>
    <t>Szerves kémia labor (1)</t>
  </si>
  <si>
    <t>kv1n4es3</t>
  </si>
  <si>
    <t>Szabó Dénes</t>
  </si>
  <si>
    <t>Szerves kémia labor (2A)</t>
  </si>
  <si>
    <t>Majer Zsuzsanna</t>
  </si>
  <si>
    <t>Biomolekuláris kémia</t>
  </si>
  <si>
    <t>Biológiai kémia</t>
  </si>
  <si>
    <t>kv1n1bk1</t>
  </si>
  <si>
    <t>Perczel András</t>
  </si>
  <si>
    <t>KX5</t>
  </si>
  <si>
    <t>Analitikai kémia</t>
  </si>
  <si>
    <t>kv1n1an1</t>
  </si>
  <si>
    <t>Orbán Miklós</t>
  </si>
  <si>
    <t>Analitikai kémia labor</t>
  </si>
  <si>
    <t>kv1n4an2</t>
  </si>
  <si>
    <t>Barczáné Buvári Ágnes</t>
  </si>
  <si>
    <t>Műszeres analitika</t>
  </si>
  <si>
    <t>kv1n1an3</t>
  </si>
  <si>
    <t>Záray Gyula</t>
  </si>
  <si>
    <t>Műszeres analitika labor (1)</t>
  </si>
  <si>
    <t>kv1n4an4</t>
  </si>
  <si>
    <t>Varga Imre</t>
  </si>
  <si>
    <t>(folytatás)</t>
  </si>
  <si>
    <t>KX6</t>
  </si>
  <si>
    <t>Biztonságtechnika</t>
  </si>
  <si>
    <t>Kémiai biztonságtechnika</t>
  </si>
  <si>
    <t>kv1n1bz1</t>
  </si>
  <si>
    <t>Alkalmazott kémia</t>
  </si>
  <si>
    <t>Környezetkémia</t>
  </si>
  <si>
    <t>kv1n1kr1</t>
  </si>
  <si>
    <t>Salma Imre</t>
  </si>
  <si>
    <t>kémiai technológia</t>
  </si>
  <si>
    <t>Kémiai technológia</t>
  </si>
  <si>
    <t>kv1n1tc1</t>
  </si>
  <si>
    <t>Horváth István Tamás</t>
  </si>
  <si>
    <t>környezetkémia</t>
  </si>
  <si>
    <t>Üzemlátogatás (1)</t>
  </si>
  <si>
    <t>kv1n8zm1</t>
  </si>
  <si>
    <t>anyagtudomány</t>
  </si>
  <si>
    <t>Kémiai technológia labor</t>
  </si>
  <si>
    <t>Üzemlátogatás (2)</t>
  </si>
  <si>
    <t>kv1n8zm2</t>
  </si>
  <si>
    <t>Anyagtudomány</t>
  </si>
  <si>
    <t>Kémiai anyagtudomány (A)</t>
  </si>
  <si>
    <t>Sinkó Katalin</t>
  </si>
  <si>
    <t>Szakdolgozat</t>
  </si>
  <si>
    <t>KASZAK</t>
  </si>
  <si>
    <t>Szaklaboratórium</t>
  </si>
  <si>
    <t>Szaklaboratóriumi gyakorlat</t>
  </si>
  <si>
    <t>x</t>
  </si>
  <si>
    <t>KI tanszékvezetők</t>
  </si>
  <si>
    <t>(10 kredit)</t>
  </si>
  <si>
    <t>Diplomamunka készítése</t>
  </si>
  <si>
    <t>Záróvizsga</t>
  </si>
  <si>
    <t>Nyelvvizsga</t>
  </si>
  <si>
    <t>Kötelező tárgyak kreditértéke fajtánként (elmélet + tantermi gyakorlat + laborgyakorlat)</t>
  </si>
  <si>
    <t>Közös</t>
  </si>
  <si>
    <t>Laborkredit a szaklabor nélkül (≥40):</t>
  </si>
  <si>
    <t>valamint félévenként összesítve</t>
  </si>
  <si>
    <t>képzés</t>
  </si>
  <si>
    <t>Szakmai differenciálódásra fennmaradó kreditek száma (-3-nál kevesebb nem lehet)</t>
  </si>
  <si>
    <t>Kötelező előadások heti száma a félévben</t>
  </si>
  <si>
    <t>+ny+z</t>
  </si>
  <si>
    <t>Kötelező tantermi gyakorlatok heti száma a félévben</t>
  </si>
  <si>
    <t>Kötelező laboratóriumi gyakorlatok heti száma a félévben</t>
  </si>
  <si>
    <t>Összes</t>
  </si>
  <si>
    <t>Megjegyzés:</t>
  </si>
  <si>
    <t>A cellaszürkítés tárgyfelvételi lehetőséget jelez. Beszürkített sáv esetén egy konkrét félévhez rendelt kreditérték csak számszaki okokból szerepel ott, tehát nem korlátozza a hallgató döntési jogát.</t>
  </si>
  <si>
    <t>≥</t>
  </si>
  <si>
    <r>
      <t xml:space="preserve">       Szakfelelős: </t>
    </r>
    <r>
      <rPr>
        <b/>
        <i/>
        <sz val="12"/>
        <rFont val="Times New Roman"/>
        <family val="1"/>
      </rPr>
      <t>Szepes László</t>
    </r>
  </si>
  <si>
    <r>
      <t>Szemeszter</t>
    </r>
    <r>
      <rPr>
        <sz val="10"/>
        <rFont val="Times New Roman"/>
        <family val="1"/>
      </rPr>
      <t xml:space="preserve"> (alatta elmélet, tantermi gyakorlat, ill. labor heti óraszáma)</t>
    </r>
  </si>
  <si>
    <r>
      <t xml:space="preserve">KXMAT </t>
    </r>
    <r>
      <rPr>
        <b/>
        <sz val="10"/>
        <rFont val="Times New Roman"/>
        <family val="1"/>
      </rPr>
      <t>Matematika</t>
    </r>
  </si>
  <si>
    <r>
      <t xml:space="preserve">KXFIZ     </t>
    </r>
    <r>
      <rPr>
        <b/>
        <sz val="10"/>
        <rFont val="Times New Roman"/>
        <family val="1"/>
      </rPr>
      <t>Fizika</t>
    </r>
  </si>
  <si>
    <r>
      <t xml:space="preserve">KXINF  </t>
    </r>
    <r>
      <rPr>
        <b/>
        <sz val="10"/>
        <rFont val="Times New Roman"/>
        <family val="1"/>
      </rPr>
      <t>Informatika</t>
    </r>
  </si>
  <si>
    <r>
      <t xml:space="preserve">KXBIO  </t>
    </r>
    <r>
      <rPr>
        <b/>
        <sz val="10"/>
        <rFont val="Times New Roman"/>
        <family val="1"/>
      </rPr>
      <t>Biológia</t>
    </r>
  </si>
  <si>
    <r>
      <t xml:space="preserve">KXGEO  </t>
    </r>
    <r>
      <rPr>
        <b/>
        <sz val="10"/>
        <rFont val="Times New Roman"/>
        <family val="1"/>
      </rPr>
      <t>Földtudomány</t>
    </r>
  </si>
  <si>
    <r>
      <t xml:space="preserve">Közi  </t>
    </r>
    <r>
      <rPr>
        <b/>
        <sz val="10"/>
        <rFont val="Times New Roman"/>
        <family val="1"/>
      </rPr>
      <t>Közismereti</t>
    </r>
  </si>
  <si>
    <r>
      <t>&amp;</t>
    </r>
    <r>
      <rPr>
        <sz val="10"/>
        <rFont val="Times New Roman"/>
        <family val="1"/>
      </rPr>
      <t xml:space="preserve"> környezetügyi,</t>
    </r>
  </si>
  <si>
    <r>
      <t>Kötelező közös tárgyakkal kapcsolatos vizsgaszám a félévben</t>
    </r>
    <r>
      <rPr>
        <sz val="10"/>
        <rFont val="Times New Roman"/>
        <family val="1"/>
      </rPr>
      <t xml:space="preserve"> a bármikor letehető Közismereti blokkal együtt</t>
    </r>
  </si>
  <si>
    <r>
      <t xml:space="preserve">A </t>
    </r>
    <r>
      <rPr>
        <b/>
        <sz val="10"/>
        <rFont val="Times New Roman"/>
        <family val="1"/>
      </rPr>
      <t>Kémia felzárkóztató tantárgy</t>
    </r>
    <r>
      <rPr>
        <sz val="10"/>
        <rFont val="Times New Roman"/>
        <family val="1"/>
      </rPr>
      <t xml:space="preserve"> célja a középiskolai ismeretek szintrehozása. A teljesítés már az első szemeszter elején sikerülhet. Akinek három szemeszter alatt sem sikerül, azt a szakról elbocsátják.</t>
    </r>
  </si>
  <si>
    <r>
      <t xml:space="preserve">A </t>
    </r>
    <r>
      <rPr>
        <b/>
        <sz val="10"/>
        <rFont val="Times New Roman"/>
        <family val="1"/>
      </rPr>
      <t>Vegyész szakirányban</t>
    </r>
    <r>
      <rPr>
        <sz val="10"/>
        <rFont val="Times New Roman"/>
        <family val="1"/>
      </rPr>
      <t xml:space="preserve"> további kötelező tárgyakat is előírunk összesen 8 kr értékben. Ezek egy része tárgykiegészítés, amit célszerű az alaptárggyal együtt felvenni.</t>
    </r>
  </si>
  <si>
    <r>
      <t xml:space="preserve">A </t>
    </r>
    <r>
      <rPr>
        <b/>
        <sz val="10"/>
        <rFont val="Times New Roman"/>
        <family val="1"/>
      </rPr>
      <t>Vegyész szakirány</t>
    </r>
    <r>
      <rPr>
        <sz val="10"/>
        <rFont val="Times New Roman"/>
        <family val="1"/>
      </rPr>
      <t xml:space="preserve"> kémiától különböző kötelezően választható modulsávjait sárgítás jelöli konkrét tárgyak megadása nélkül.</t>
    </r>
  </si>
  <si>
    <r>
      <t>A heti óraszám helyén szereplő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" azt jelenti, hogy a konkrét érték esetenként, ill. témánként változó. A </t>
    </r>
    <r>
      <rPr>
        <b/>
        <sz val="10"/>
        <rFont val="Times New Roman"/>
        <family val="1"/>
      </rPr>
      <t>Kr</t>
    </r>
    <r>
      <rPr>
        <sz val="10"/>
        <rFont val="Times New Roman"/>
        <family val="1"/>
      </rPr>
      <t xml:space="preserve"> oszlopfelirat kreditértéket jelöl.</t>
    </r>
  </si>
  <si>
    <r>
      <t xml:space="preserve">Az értékelés alatt a </t>
    </r>
    <r>
      <rPr>
        <b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vizsgát, a </t>
    </r>
    <r>
      <rPr>
        <b/>
        <sz val="10"/>
        <rFont val="Times New Roman"/>
        <family val="1"/>
      </rPr>
      <t>Gy</t>
    </r>
    <r>
      <rPr>
        <sz val="10"/>
        <rFont val="Times New Roman"/>
        <family val="1"/>
      </rPr>
      <t xml:space="preserve"> gyakorlati jegyet jelent. Alattuk az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ötfokozatú osztályzásra, a 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 xml:space="preserve"> pedig aláírásra utal. </t>
    </r>
  </si>
  <si>
    <r>
      <t xml:space="preserve">A fenti tantervi háló garantálja a </t>
    </r>
    <r>
      <rPr>
        <b/>
        <sz val="10"/>
        <rFont val="Times New Roman"/>
        <family val="1"/>
      </rPr>
      <t>KKK</t>
    </r>
    <r>
      <rPr>
        <sz val="10"/>
        <rFont val="Times New Roman"/>
        <family val="1"/>
      </rPr>
      <t xml:space="preserve"> gyakorlati követelményét, amennyiben a szaklabor nélkül számított    </t>
    </r>
    <r>
      <rPr>
        <b/>
        <sz val="10"/>
        <rFont val="Times New Roman"/>
        <family val="1"/>
      </rPr>
      <t>laborkredit értéke legalább:</t>
    </r>
    <r>
      <rPr>
        <sz val="10"/>
        <rFont val="Times New Roman"/>
        <family val="1"/>
      </rPr>
      <t xml:space="preserve"> </t>
    </r>
  </si>
  <si>
    <r>
      <t>kr</t>
    </r>
    <r>
      <rPr>
        <sz val="10"/>
        <rFont val="Times New Roman"/>
        <family val="1"/>
      </rPr>
      <t xml:space="preserve">   a differenciált résztől függetlenül.</t>
    </r>
  </si>
  <si>
    <t>Róka András</t>
  </si>
  <si>
    <t>Vass Gábor</t>
  </si>
  <si>
    <t>Szepes László</t>
  </si>
  <si>
    <t>A magkémia alapjai gyak</t>
  </si>
  <si>
    <t>kv1n4tc2</t>
  </si>
  <si>
    <t>fv1n1fi1</t>
  </si>
  <si>
    <t>fv1n4fi2</t>
  </si>
  <si>
    <t xml:space="preserve">A kék színnel írt tárgyak tömbösítve vannak. A heti óraszám cellájára kattintva látszik, hogy jön ki a heti átlagérték (pl. 2). Ha azt látjuk, hogy "=4/2", akkor az heti 4 órás elfoglaltságot jelent, </t>
  </si>
  <si>
    <t>de egy-egy hallgatóra átlagosan csak minden második héten kerül sor.</t>
  </si>
  <si>
    <t>kv1n1ny1</t>
  </si>
  <si>
    <t>kv1n4es4</t>
  </si>
  <si>
    <t>kv1n8lab</t>
  </si>
  <si>
    <t>Szentmiklóssy Zoltán</t>
  </si>
  <si>
    <t>Bevezető matematika kémikusoknak (1)</t>
  </si>
  <si>
    <t>Bevezető matematika kémikusoknak (1) gyak.</t>
  </si>
  <si>
    <t>Bevezető matematika kémikusoknak (2)</t>
  </si>
  <si>
    <t>Bevezető matematika kémikusoknak (2) gyak.</t>
  </si>
  <si>
    <t>kódja</t>
  </si>
  <si>
    <t>mv1n1mt1</t>
  </si>
  <si>
    <t>mv1n2mt1</t>
  </si>
  <si>
    <t>mv1n1mt2</t>
  </si>
  <si>
    <t>mv1n2mt2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</si>
</sst>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[$kr-425]"/>
    <numFmt numFmtId="173" formatCode="0&quot;*&quot;"/>
    <numFmt numFmtId="174" formatCode="#,##0.00\ [$kr-425]"/>
    <numFmt numFmtId="175" formatCode="#,##0\ [$kr-425];[Red]\-#,##0\ [$kr-425]"/>
    <numFmt numFmtId="176" formatCode="mmm/yyyy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name val="Symbol"/>
      <family val="1"/>
    </font>
    <font>
      <b/>
      <sz val="10"/>
      <color indexed="11"/>
      <name val="Times New Roman"/>
      <family val="1"/>
    </font>
    <font>
      <b/>
      <sz val="10"/>
      <name val="Arial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28" xfId="0" applyNumberFormat="1" applyFont="1" applyBorder="1" applyAlignment="1">
      <alignment vertical="center"/>
    </xf>
    <xf numFmtId="1" fontId="7" fillId="0" borderId="29" xfId="0" applyNumberFormat="1" applyFont="1" applyBorder="1" applyAlignment="1">
      <alignment vertical="center"/>
    </xf>
    <xf numFmtId="1" fontId="7" fillId="0" borderId="3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172" fontId="7" fillId="0" borderId="27" xfId="0" applyNumberFormat="1" applyFont="1" applyBorder="1" applyAlignment="1">
      <alignment vertical="center"/>
    </xf>
    <xf numFmtId="172" fontId="7" fillId="0" borderId="32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1" fontId="7" fillId="3" borderId="35" xfId="0" applyNumberFormat="1" applyFont="1" applyFill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1" fontId="7" fillId="0" borderId="37" xfId="0" applyNumberFormat="1" applyFont="1" applyBorder="1" applyAlignment="1">
      <alignment vertical="center"/>
    </xf>
    <xf numFmtId="1" fontId="7" fillId="0" borderId="35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" fontId="7" fillId="4" borderId="38" xfId="0" applyNumberFormat="1" applyFont="1" applyFill="1" applyBorder="1" applyAlignment="1">
      <alignment vertical="center"/>
    </xf>
    <xf numFmtId="0" fontId="7" fillId="4" borderId="39" xfId="0" applyFont="1" applyFill="1" applyBorder="1" applyAlignment="1">
      <alignment vertical="center"/>
    </xf>
    <xf numFmtId="0" fontId="7" fillId="4" borderId="35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72" fontId="0" fillId="0" borderId="42" xfId="0" applyNumberFormat="1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" fontId="7" fillId="0" borderId="45" xfId="0" applyNumberFormat="1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" fontId="7" fillId="3" borderId="47" xfId="0" applyNumberFormat="1" applyFont="1" applyFill="1" applyBorder="1" applyAlignment="1">
      <alignment vertical="center"/>
    </xf>
    <xf numFmtId="1" fontId="7" fillId="3" borderId="45" xfId="0" applyNumberFormat="1" applyFont="1" applyFill="1" applyBorder="1" applyAlignment="1">
      <alignment vertical="center"/>
    </xf>
    <xf numFmtId="1" fontId="7" fillId="3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horizontal="right" vertical="center"/>
    </xf>
    <xf numFmtId="172" fontId="0" fillId="0" borderId="31" xfId="0" applyNumberFormat="1" applyFont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" fontId="7" fillId="0" borderId="52" xfId="0" applyNumberFormat="1" applyFont="1" applyBorder="1" applyAlignment="1">
      <alignment vertical="center"/>
    </xf>
    <xf numFmtId="1" fontId="7" fillId="0" borderId="53" xfId="0" applyNumberFormat="1" applyFont="1" applyBorder="1" applyAlignment="1">
      <alignment vertical="center"/>
    </xf>
    <xf numFmtId="1" fontId="7" fillId="0" borderId="54" xfId="0" applyNumberFormat="1" applyFont="1" applyBorder="1" applyAlignment="1">
      <alignment vertical="center"/>
    </xf>
    <xf numFmtId="1" fontId="7" fillId="3" borderId="55" xfId="0" applyNumberFormat="1" applyFont="1" applyFill="1" applyBorder="1" applyAlignment="1">
      <alignment vertical="center"/>
    </xf>
    <xf numFmtId="1" fontId="7" fillId="3" borderId="53" xfId="0" applyNumberFormat="1" applyFont="1" applyFill="1" applyBorder="1" applyAlignment="1">
      <alignment vertical="center"/>
    </xf>
    <xf numFmtId="1" fontId="7" fillId="3" borderId="54" xfId="0" applyNumberFormat="1" applyFont="1" applyFill="1" applyBorder="1" applyAlignment="1">
      <alignment vertical="center"/>
    </xf>
    <xf numFmtId="1" fontId="7" fillId="0" borderId="55" xfId="0" applyNumberFormat="1" applyFont="1" applyBorder="1" applyAlignment="1">
      <alignment vertical="center"/>
    </xf>
    <xf numFmtId="1" fontId="7" fillId="0" borderId="51" xfId="0" applyNumberFormat="1" applyFont="1" applyBorder="1" applyAlignment="1">
      <alignment vertical="center"/>
    </xf>
    <xf numFmtId="1" fontId="7" fillId="0" borderId="56" xfId="0" applyNumberFormat="1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0" fillId="4" borderId="26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172" fontId="10" fillId="4" borderId="30" xfId="0" applyNumberFormat="1" applyFont="1" applyFill="1" applyBorder="1" applyAlignment="1">
      <alignment vertical="center"/>
    </xf>
    <xf numFmtId="172" fontId="7" fillId="0" borderId="30" xfId="0" applyNumberFormat="1" applyFont="1" applyBorder="1" applyAlignment="1">
      <alignment vertical="center"/>
    </xf>
    <xf numFmtId="172" fontId="0" fillId="0" borderId="42" xfId="0" applyNumberFormat="1" applyFont="1" applyFill="1" applyBorder="1" applyAlignment="1">
      <alignment vertical="center"/>
    </xf>
    <xf numFmtId="0" fontId="9" fillId="0" borderId="48" xfId="0" applyFont="1" applyBorder="1" applyAlignment="1">
      <alignment vertical="center"/>
    </xf>
    <xf numFmtId="1" fontId="7" fillId="0" borderId="47" xfId="0" applyNumberFormat="1" applyFont="1" applyBorder="1" applyAlignment="1">
      <alignment vertical="center"/>
    </xf>
    <xf numFmtId="1" fontId="7" fillId="0" borderId="45" xfId="0" applyNumberFormat="1" applyFont="1" applyBorder="1" applyAlignment="1">
      <alignment vertical="center"/>
    </xf>
    <xf numFmtId="1" fontId="7" fillId="0" borderId="46" xfId="0" applyNumberFormat="1" applyFont="1" applyBorder="1" applyAlignment="1">
      <alignment vertical="center"/>
    </xf>
    <xf numFmtId="1" fontId="7" fillId="0" borderId="48" xfId="0" applyNumberFormat="1" applyFont="1" applyBorder="1" applyAlignment="1">
      <alignment vertical="center"/>
    </xf>
    <xf numFmtId="1" fontId="7" fillId="0" borderId="49" xfId="0" applyNumberFormat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0" fontId="0" fillId="4" borderId="58" xfId="0" applyFont="1" applyFill="1" applyBorder="1" applyAlignment="1">
      <alignment vertical="center"/>
    </xf>
    <xf numFmtId="0" fontId="9" fillId="4" borderId="59" xfId="0" applyFont="1" applyFill="1" applyBorder="1" applyAlignment="1">
      <alignment vertical="center"/>
    </xf>
    <xf numFmtId="1" fontId="7" fillId="0" borderId="60" xfId="0" applyNumberFormat="1" applyFont="1" applyFill="1" applyBorder="1" applyAlignment="1">
      <alignment vertical="center"/>
    </xf>
    <xf numFmtId="1" fontId="7" fillId="0" borderId="61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vertical="center"/>
    </xf>
    <xf numFmtId="1" fontId="7" fillId="0" borderId="63" xfId="0" applyNumberFormat="1" applyFont="1" applyFill="1" applyBorder="1" applyAlignment="1">
      <alignment vertical="center"/>
    </xf>
    <xf numFmtId="1" fontId="7" fillId="0" borderId="59" xfId="0" applyNumberFormat="1" applyFont="1" applyFill="1" applyBorder="1" applyAlignment="1">
      <alignment vertical="center"/>
    </xf>
    <xf numFmtId="1" fontId="7" fillId="4" borderId="64" xfId="0" applyNumberFormat="1" applyFont="1" applyFill="1" applyBorder="1" applyAlignment="1">
      <alignment vertical="center"/>
    </xf>
    <xf numFmtId="0" fontId="7" fillId="4" borderId="58" xfId="0" applyFont="1" applyFill="1" applyBorder="1" applyAlignment="1">
      <alignment vertical="center"/>
    </xf>
    <xf numFmtId="0" fontId="7" fillId="4" borderId="62" xfId="0" applyFont="1" applyFill="1" applyBorder="1" applyAlignment="1">
      <alignment vertical="center"/>
    </xf>
    <xf numFmtId="0" fontId="10" fillId="4" borderId="6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9" fillId="4" borderId="65" xfId="0" applyFont="1" applyFill="1" applyBorder="1" applyAlignment="1">
      <alignment vertical="center"/>
    </xf>
    <xf numFmtId="1" fontId="7" fillId="0" borderId="66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67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7" fillId="0" borderId="65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4" borderId="6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172" fontId="0" fillId="0" borderId="69" xfId="0" applyNumberFormat="1" applyFont="1" applyFill="1" applyBorder="1" applyAlignment="1">
      <alignment vertical="center"/>
    </xf>
    <xf numFmtId="0" fontId="0" fillId="4" borderId="69" xfId="0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1" fontId="7" fillId="0" borderId="71" xfId="0" applyNumberFormat="1" applyFont="1" applyFill="1" applyBorder="1" applyAlignment="1">
      <alignment vertical="center"/>
    </xf>
    <xf numFmtId="1" fontId="7" fillId="0" borderId="72" xfId="0" applyNumberFormat="1" applyFont="1" applyFill="1" applyBorder="1" applyAlignment="1">
      <alignment vertical="center"/>
    </xf>
    <xf numFmtId="1" fontId="7" fillId="0" borderId="73" xfId="0" applyNumberFormat="1" applyFont="1" applyFill="1" applyBorder="1" applyAlignment="1">
      <alignment vertical="center"/>
    </xf>
    <xf numFmtId="1" fontId="7" fillId="0" borderId="68" xfId="0" applyNumberFormat="1" applyFont="1" applyFill="1" applyBorder="1" applyAlignment="1">
      <alignment vertical="center"/>
    </xf>
    <xf numFmtId="1" fontId="7" fillId="0" borderId="70" xfId="0" applyNumberFormat="1" applyFont="1" applyFill="1" applyBorder="1" applyAlignment="1">
      <alignment vertical="center"/>
    </xf>
    <xf numFmtId="1" fontId="7" fillId="4" borderId="74" xfId="0" applyNumberFormat="1" applyFont="1" applyFill="1" applyBorder="1" applyAlignment="1">
      <alignment vertical="center"/>
    </xf>
    <xf numFmtId="0" fontId="7" fillId="4" borderId="69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10" fillId="4" borderId="7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horizontal="left" vertical="center"/>
    </xf>
    <xf numFmtId="172" fontId="0" fillId="0" borderId="39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1" fontId="7" fillId="3" borderId="40" xfId="0" applyNumberFormat="1" applyFont="1" applyFill="1" applyBorder="1" applyAlignment="1">
      <alignment vertical="center"/>
    </xf>
    <xf numFmtId="1" fontId="7" fillId="3" borderId="37" xfId="0" applyNumberFormat="1" applyFont="1" applyFill="1" applyBorder="1" applyAlignment="1">
      <alignment vertical="center"/>
    </xf>
    <xf numFmtId="1" fontId="7" fillId="3" borderId="36" xfId="0" applyNumberFormat="1" applyFont="1" applyFill="1" applyBorder="1" applyAlignment="1">
      <alignment vertical="center"/>
    </xf>
    <xf numFmtId="1" fontId="7" fillId="3" borderId="34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172" fontId="0" fillId="0" borderId="75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1" fontId="7" fillId="3" borderId="60" xfId="0" applyNumberFormat="1" applyFont="1" applyFill="1" applyBorder="1" applyAlignment="1">
      <alignment vertical="center"/>
    </xf>
    <xf numFmtId="1" fontId="7" fillId="3" borderId="61" xfId="0" applyNumberFormat="1" applyFont="1" applyFill="1" applyBorder="1" applyAlignment="1">
      <alignment vertical="center"/>
    </xf>
    <xf numFmtId="1" fontId="7" fillId="3" borderId="62" xfId="0" applyNumberFormat="1" applyFont="1" applyFill="1" applyBorder="1" applyAlignment="1">
      <alignment vertical="center"/>
    </xf>
    <xf numFmtId="1" fontId="7" fillId="3" borderId="63" xfId="0" applyNumberFormat="1" applyFont="1" applyFill="1" applyBorder="1" applyAlignment="1">
      <alignment vertical="center"/>
    </xf>
    <xf numFmtId="1" fontId="7" fillId="3" borderId="59" xfId="0" applyNumberFormat="1" applyFont="1" applyFill="1" applyBorder="1" applyAlignment="1">
      <alignment vertical="center"/>
    </xf>
    <xf numFmtId="1" fontId="7" fillId="0" borderId="64" xfId="0" applyNumberFormat="1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172" fontId="10" fillId="0" borderId="64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" fontId="0" fillId="0" borderId="60" xfId="0" applyNumberFormat="1" applyFont="1" applyFill="1" applyBorder="1" applyAlignment="1">
      <alignment vertical="center"/>
    </xf>
    <xf numFmtId="172" fontId="4" fillId="2" borderId="22" xfId="0" applyNumberFormat="1" applyFont="1" applyFill="1" applyBorder="1" applyAlignment="1">
      <alignment vertical="center"/>
    </xf>
    <xf numFmtId="172" fontId="7" fillId="0" borderId="76" xfId="0" applyNumberFormat="1" applyFont="1" applyFill="1" applyBorder="1" applyAlignment="1">
      <alignment vertical="center"/>
    </xf>
    <xf numFmtId="172" fontId="0" fillId="0" borderId="77" xfId="0" applyNumberFormat="1" applyFont="1" applyFill="1" applyBorder="1" applyAlignment="1">
      <alignment vertical="center"/>
    </xf>
    <xf numFmtId="172" fontId="0" fillId="0" borderId="78" xfId="0" applyNumberFormat="1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1" fontId="7" fillId="3" borderId="80" xfId="0" applyNumberFormat="1" applyFont="1" applyFill="1" applyBorder="1" applyAlignment="1">
      <alignment vertical="center"/>
    </xf>
    <xf numFmtId="1" fontId="7" fillId="3" borderId="81" xfId="0" applyNumberFormat="1" applyFont="1" applyFill="1" applyBorder="1" applyAlignment="1">
      <alignment vertical="center"/>
    </xf>
    <xf numFmtId="1" fontId="7" fillId="3" borderId="82" xfId="0" applyNumberFormat="1" applyFont="1" applyFill="1" applyBorder="1" applyAlignment="1">
      <alignment vertical="center"/>
    </xf>
    <xf numFmtId="1" fontId="7" fillId="3" borderId="83" xfId="0" applyNumberFormat="1" applyFont="1" applyFill="1" applyBorder="1" applyAlignment="1">
      <alignment vertical="center"/>
    </xf>
    <xf numFmtId="1" fontId="7" fillId="3" borderId="79" xfId="0" applyNumberFormat="1" applyFont="1" applyFill="1" applyBorder="1" applyAlignment="1">
      <alignment vertical="center"/>
    </xf>
    <xf numFmtId="1" fontId="7" fillId="0" borderId="84" xfId="0" applyNumberFormat="1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172" fontId="10" fillId="0" borderId="84" xfId="0" applyNumberFormat="1" applyFont="1" applyFill="1" applyBorder="1" applyAlignment="1">
      <alignment vertical="center"/>
    </xf>
    <xf numFmtId="0" fontId="7" fillId="5" borderId="86" xfId="0" applyFont="1" applyFill="1" applyBorder="1" applyAlignment="1">
      <alignment vertical="center"/>
    </xf>
    <xf numFmtId="0" fontId="8" fillId="5" borderId="87" xfId="0" applyFont="1" applyFill="1" applyBorder="1" applyAlignment="1">
      <alignment vertical="center"/>
    </xf>
    <xf numFmtId="172" fontId="0" fillId="5" borderId="25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9" fillId="0" borderId="89" xfId="0" applyFont="1" applyBorder="1" applyAlignment="1">
      <alignment vertical="center"/>
    </xf>
    <xf numFmtId="1" fontId="7" fillId="3" borderId="90" xfId="0" applyNumberFormat="1" applyFont="1" applyFill="1" applyBorder="1" applyAlignment="1">
      <alignment vertical="center"/>
    </xf>
    <xf numFmtId="1" fontId="7" fillId="3" borderId="91" xfId="0" applyNumberFormat="1" applyFont="1" applyFill="1" applyBorder="1" applyAlignment="1">
      <alignment vertical="center"/>
    </xf>
    <xf numFmtId="1" fontId="7" fillId="3" borderId="92" xfId="0" applyNumberFormat="1" applyFont="1" applyFill="1" applyBorder="1" applyAlignment="1">
      <alignment vertical="center"/>
    </xf>
    <xf numFmtId="1" fontId="7" fillId="3" borderId="93" xfId="0" applyNumberFormat="1" applyFont="1" applyFill="1" applyBorder="1" applyAlignment="1">
      <alignment vertical="center"/>
    </xf>
    <xf numFmtId="1" fontId="7" fillId="0" borderId="93" xfId="0" applyNumberFormat="1" applyFont="1" applyBorder="1" applyAlignment="1">
      <alignment vertical="center"/>
    </xf>
    <xf numFmtId="1" fontId="7" fillId="0" borderId="91" xfId="0" applyNumberFormat="1" applyFont="1" applyBorder="1" applyAlignment="1">
      <alignment vertical="center"/>
    </xf>
    <xf numFmtId="1" fontId="7" fillId="0" borderId="92" xfId="0" applyNumberFormat="1" applyFont="1" applyBorder="1" applyAlignment="1">
      <alignment vertical="center"/>
    </xf>
    <xf numFmtId="1" fontId="7" fillId="0" borderId="89" xfId="0" applyNumberFormat="1" applyFont="1" applyBorder="1" applyAlignment="1">
      <alignment vertical="center"/>
    </xf>
    <xf numFmtId="1" fontId="7" fillId="0" borderId="94" xfId="0" applyNumberFormat="1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72" fontId="7" fillId="5" borderId="76" xfId="0" applyNumberFormat="1" applyFont="1" applyFill="1" applyBorder="1" applyAlignment="1">
      <alignment horizontal="center" vertical="center"/>
    </xf>
    <xf numFmtId="172" fontId="7" fillId="5" borderId="77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9" fillId="0" borderId="79" xfId="0" applyFont="1" applyBorder="1" applyAlignment="1">
      <alignment vertical="center"/>
    </xf>
    <xf numFmtId="1" fontId="7" fillId="0" borderId="83" xfId="0" applyNumberFormat="1" applyFont="1" applyBorder="1" applyAlignment="1">
      <alignment vertical="center"/>
    </xf>
    <xf numFmtId="1" fontId="7" fillId="0" borderId="81" xfId="0" applyNumberFormat="1" applyFont="1" applyBorder="1" applyAlignment="1">
      <alignment vertical="center"/>
    </xf>
    <xf numFmtId="1" fontId="7" fillId="0" borderId="82" xfId="0" applyNumberFormat="1" applyFont="1" applyBorder="1" applyAlignment="1">
      <alignment vertical="center"/>
    </xf>
    <xf numFmtId="1" fontId="7" fillId="0" borderId="79" xfId="0" applyNumberFormat="1" applyFont="1" applyBorder="1" applyAlignment="1">
      <alignment vertical="center"/>
    </xf>
    <xf numFmtId="1" fontId="7" fillId="0" borderId="84" xfId="0" applyNumberFormat="1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172" fontId="7" fillId="0" borderId="32" xfId="0" applyNumberFormat="1" applyFont="1" applyFill="1" applyBorder="1" applyAlignment="1">
      <alignment horizontal="center" vertical="center"/>
    </xf>
    <xf numFmtId="172" fontId="7" fillId="0" borderId="31" xfId="0" applyNumberFormat="1" applyFont="1" applyBorder="1" applyAlignment="1">
      <alignment vertical="center"/>
    </xf>
    <xf numFmtId="1" fontId="7" fillId="0" borderId="63" xfId="0" applyNumberFormat="1" applyFont="1" applyBorder="1" applyAlignment="1">
      <alignment vertical="center"/>
    </xf>
    <xf numFmtId="1" fontId="7" fillId="0" borderId="61" xfId="0" applyNumberFormat="1" applyFont="1" applyBorder="1" applyAlignment="1">
      <alignment vertical="center"/>
    </xf>
    <xf numFmtId="1" fontId="7" fillId="0" borderId="62" xfId="0" applyNumberFormat="1" applyFont="1" applyBorder="1" applyAlignment="1">
      <alignment vertical="center"/>
    </xf>
    <xf numFmtId="1" fontId="7" fillId="0" borderId="59" xfId="0" applyNumberFormat="1" applyFont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96" xfId="0" applyNumberFormat="1" applyFont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9" fillId="0" borderId="65" xfId="0" applyFont="1" applyBorder="1" applyAlignment="1">
      <alignment vertical="center"/>
    </xf>
    <xf numFmtId="1" fontId="7" fillId="0" borderId="66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" fontId="7" fillId="0" borderId="67" xfId="0" applyNumberFormat="1" applyFont="1" applyBorder="1" applyAlignment="1">
      <alignment vertical="center"/>
    </xf>
    <xf numFmtId="1" fontId="7" fillId="3" borderId="41" xfId="0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1" fontId="7" fillId="3" borderId="67" xfId="0" applyNumberFormat="1" applyFont="1" applyFill="1" applyBorder="1" applyAlignment="1">
      <alignment vertical="center"/>
    </xf>
    <xf numFmtId="1" fontId="7" fillId="0" borderId="41" xfId="0" applyNumberFormat="1" applyFont="1" applyBorder="1" applyAlignment="1">
      <alignment vertical="center"/>
    </xf>
    <xf numFmtId="1" fontId="7" fillId="0" borderId="65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" fontId="7" fillId="0" borderId="40" xfId="0" applyNumberFormat="1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1" fontId="7" fillId="0" borderId="60" xfId="0" applyNumberFormat="1" applyFont="1" applyBorder="1" applyAlignment="1">
      <alignment vertical="center"/>
    </xf>
    <xf numFmtId="172" fontId="4" fillId="2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172" fontId="4" fillId="0" borderId="30" xfId="0" applyNumberFormat="1" applyFont="1" applyFill="1" applyBorder="1" applyAlignment="1">
      <alignment vertical="center"/>
    </xf>
    <xf numFmtId="172" fontId="0" fillId="0" borderId="58" xfId="0" applyNumberFormat="1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1" fontId="12" fillId="0" borderId="55" xfId="0" applyNumberFormat="1" applyFont="1" applyFill="1" applyBorder="1" applyAlignment="1">
      <alignment vertical="center"/>
    </xf>
    <xf numFmtId="1" fontId="12" fillId="0" borderId="53" xfId="0" applyNumberFormat="1" applyFont="1" applyFill="1" applyBorder="1" applyAlignment="1">
      <alignment vertical="center"/>
    </xf>
    <xf numFmtId="1" fontId="12" fillId="0" borderId="54" xfId="0" applyNumberFormat="1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58" xfId="0" applyNumberFormat="1" applyFont="1" applyBorder="1" applyAlignment="1">
      <alignment vertical="center"/>
    </xf>
    <xf numFmtId="172" fontId="7" fillId="0" borderId="31" xfId="0" applyNumberFormat="1" applyFont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55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" fontId="7" fillId="3" borderId="4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72" fontId="0" fillId="0" borderId="30" xfId="0" applyNumberFormat="1" applyFont="1" applyBorder="1" applyAlignment="1">
      <alignment vertical="center"/>
    </xf>
    <xf numFmtId="172" fontId="7" fillId="0" borderId="99" xfId="0" applyNumberFormat="1" applyFont="1" applyFill="1" applyBorder="1" applyAlignment="1">
      <alignment horizontal="right" vertical="center"/>
    </xf>
    <xf numFmtId="172" fontId="7" fillId="0" borderId="96" xfId="0" applyNumberFormat="1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9" fillId="0" borderId="101" xfId="0" applyFont="1" applyBorder="1" applyAlignment="1">
      <alignment vertical="center"/>
    </xf>
    <xf numFmtId="1" fontId="7" fillId="0" borderId="102" xfId="0" applyNumberFormat="1" applyFont="1" applyBorder="1" applyAlignment="1">
      <alignment vertical="center"/>
    </xf>
    <xf numFmtId="1" fontId="7" fillId="0" borderId="103" xfId="0" applyNumberFormat="1" applyFont="1" applyBorder="1" applyAlignment="1">
      <alignment vertical="center"/>
    </xf>
    <xf numFmtId="1" fontId="7" fillId="0" borderId="104" xfId="0" applyNumberFormat="1" applyFont="1" applyBorder="1" applyAlignment="1">
      <alignment vertical="center"/>
    </xf>
    <xf numFmtId="1" fontId="7" fillId="3" borderId="105" xfId="0" applyNumberFormat="1" applyFont="1" applyFill="1" applyBorder="1" applyAlignment="1">
      <alignment vertical="center"/>
    </xf>
    <xf numFmtId="1" fontId="7" fillId="3" borderId="103" xfId="0" applyNumberFormat="1" applyFont="1" applyFill="1" applyBorder="1" applyAlignment="1">
      <alignment vertical="center"/>
    </xf>
    <xf numFmtId="1" fontId="7" fillId="3" borderId="104" xfId="0" applyNumberFormat="1" applyFont="1" applyFill="1" applyBorder="1" applyAlignment="1">
      <alignment vertical="center"/>
    </xf>
    <xf numFmtId="1" fontId="7" fillId="0" borderId="105" xfId="0" applyNumberFormat="1" applyFont="1" applyBorder="1" applyAlignment="1">
      <alignment vertical="center"/>
    </xf>
    <xf numFmtId="1" fontId="7" fillId="0" borderId="101" xfId="0" applyNumberFormat="1" applyFont="1" applyBorder="1" applyAlignment="1">
      <alignment vertical="center"/>
    </xf>
    <xf numFmtId="1" fontId="7" fillId="0" borderId="106" xfId="0" applyNumberFormat="1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10" fillId="0" borderId="106" xfId="0" applyFont="1" applyFill="1" applyBorder="1" applyAlignment="1">
      <alignment vertical="center"/>
    </xf>
    <xf numFmtId="1" fontId="7" fillId="0" borderId="44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72" fontId="7" fillId="0" borderId="99" xfId="0" applyNumberFormat="1" applyFont="1" applyFill="1" applyBorder="1" applyAlignment="1">
      <alignment vertical="center"/>
    </xf>
    <xf numFmtId="172" fontId="0" fillId="0" borderId="96" xfId="0" applyNumberFormat="1" applyFont="1" applyFill="1" applyBorder="1" applyAlignment="1">
      <alignment vertical="center"/>
    </xf>
    <xf numFmtId="0" fontId="9" fillId="0" borderId="101" xfId="0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172" fontId="0" fillId="0" borderId="50" xfId="0" applyNumberFormat="1" applyFont="1" applyFill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" fontId="7" fillId="3" borderId="5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172" fontId="7" fillId="0" borderId="76" xfId="0" applyNumberFormat="1" applyFont="1" applyFill="1" applyBorder="1" applyAlignment="1">
      <alignment horizontal="right" vertical="center"/>
    </xf>
    <xf numFmtId="172" fontId="0" fillId="0" borderId="85" xfId="0" applyNumberFormat="1" applyFont="1" applyFill="1" applyBorder="1" applyAlignment="1">
      <alignment vertical="center"/>
    </xf>
    <xf numFmtId="1" fontId="7" fillId="0" borderId="80" xfId="0" applyNumberFormat="1" applyFont="1" applyFill="1" applyBorder="1" applyAlignment="1">
      <alignment vertical="center"/>
    </xf>
    <xf numFmtId="1" fontId="7" fillId="0" borderId="81" xfId="0" applyNumberFormat="1" applyFont="1" applyFill="1" applyBorder="1" applyAlignment="1">
      <alignment vertical="center"/>
    </xf>
    <xf numFmtId="1" fontId="7" fillId="0" borderId="82" xfId="0" applyNumberFormat="1" applyFont="1" applyFill="1" applyBorder="1" applyAlignment="1">
      <alignment vertical="center"/>
    </xf>
    <xf numFmtId="1" fontId="7" fillId="0" borderId="83" xfId="0" applyNumberFormat="1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2" fontId="7" fillId="0" borderId="98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" fontId="7" fillId="0" borderId="56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172" fontId="7" fillId="0" borderId="108" xfId="0" applyNumberFormat="1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1" fontId="7" fillId="3" borderId="110" xfId="0" applyNumberFormat="1" applyFont="1" applyFill="1" applyBorder="1" applyAlignment="1">
      <alignment vertical="center"/>
    </xf>
    <xf numFmtId="1" fontId="7" fillId="3" borderId="109" xfId="0" applyNumberFormat="1" applyFont="1" applyFill="1" applyBorder="1" applyAlignment="1">
      <alignment vertical="center"/>
    </xf>
    <xf numFmtId="1" fontId="7" fillId="3" borderId="111" xfId="0" applyNumberFormat="1" applyFont="1" applyFill="1" applyBorder="1" applyAlignment="1">
      <alignment vertical="center"/>
    </xf>
    <xf numFmtId="1" fontId="7" fillId="3" borderId="112" xfId="0" applyNumberFormat="1" applyFont="1" applyFill="1" applyBorder="1" applyAlignment="1">
      <alignment vertical="center"/>
    </xf>
    <xf numFmtId="1" fontId="7" fillId="3" borderId="113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114" xfId="0" applyFont="1" applyBorder="1" applyAlignment="1">
      <alignment vertical="center"/>
    </xf>
    <xf numFmtId="0" fontId="7" fillId="0" borderId="115" xfId="0" applyFont="1" applyBorder="1" applyAlignment="1">
      <alignment vertical="center"/>
    </xf>
    <xf numFmtId="172" fontId="7" fillId="0" borderId="116" xfId="0" applyNumberFormat="1" applyFont="1" applyBorder="1" applyAlignment="1">
      <alignment vertical="center"/>
    </xf>
    <xf numFmtId="0" fontId="7" fillId="0" borderId="117" xfId="0" applyFont="1" applyBorder="1" applyAlignment="1">
      <alignment horizontal="right" vertical="center"/>
    </xf>
    <xf numFmtId="1" fontId="0" fillId="0" borderId="40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7" fillId="6" borderId="1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172" fontId="7" fillId="6" borderId="72" xfId="0" applyNumberFormat="1" applyFont="1" applyFill="1" applyBorder="1" applyAlignment="1">
      <alignment horizontal="right" vertical="center"/>
    </xf>
    <xf numFmtId="1" fontId="7" fillId="6" borderId="9" xfId="0" applyNumberFormat="1" applyFont="1" applyFill="1" applyBorder="1" applyAlignment="1">
      <alignment horizontal="left" vertical="center"/>
    </xf>
    <xf numFmtId="1" fontId="7" fillId="0" borderId="120" xfId="0" applyNumberFormat="1" applyFont="1" applyBorder="1" applyAlignment="1">
      <alignment horizontal="left" vertical="center"/>
    </xf>
    <xf numFmtId="0" fontId="7" fillId="0" borderId="121" xfId="0" applyFont="1" applyBorder="1" applyAlignment="1">
      <alignment horizontal="right" vertical="center"/>
    </xf>
    <xf numFmtId="0" fontId="0" fillId="0" borderId="122" xfId="0" applyFont="1" applyBorder="1" applyAlignment="1">
      <alignment vertical="center"/>
    </xf>
    <xf numFmtId="1" fontId="0" fillId="0" borderId="103" xfId="0" applyNumberFormat="1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7" fillId="6" borderId="118" xfId="0" applyFont="1" applyFill="1" applyBorder="1" applyAlignment="1">
      <alignment vertical="center"/>
    </xf>
    <xf numFmtId="0" fontId="7" fillId="4" borderId="125" xfId="0" applyFont="1" applyFill="1" applyBorder="1" applyAlignment="1">
      <alignment vertical="center"/>
    </xf>
    <xf numFmtId="0" fontId="7" fillId="4" borderId="120" xfId="0" applyFont="1" applyFill="1" applyBorder="1" applyAlignment="1">
      <alignment vertical="center"/>
    </xf>
    <xf numFmtId="172" fontId="7" fillId="4" borderId="120" xfId="0" applyNumberFormat="1" applyFont="1" applyFill="1" applyBorder="1" applyAlignment="1">
      <alignment vertical="center"/>
    </xf>
    <xf numFmtId="0" fontId="0" fillId="4" borderId="126" xfId="0" applyFont="1" applyFill="1" applyBorder="1" applyAlignment="1">
      <alignment vertical="center"/>
    </xf>
    <xf numFmtId="1" fontId="7" fillId="4" borderId="72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" fillId="4" borderId="126" xfId="0" applyFont="1" applyFill="1" applyBorder="1" applyAlignment="1">
      <alignment vertical="center"/>
    </xf>
    <xf numFmtId="0" fontId="7" fillId="4" borderId="72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0" borderId="125" xfId="0" applyFont="1" applyBorder="1" applyAlignment="1">
      <alignment vertical="center"/>
    </xf>
    <xf numFmtId="0" fontId="7" fillId="0" borderId="120" xfId="0" applyFont="1" applyBorder="1" applyAlignment="1">
      <alignment vertical="center"/>
    </xf>
    <xf numFmtId="172" fontId="7" fillId="0" borderId="120" xfId="0" applyNumberFormat="1" applyFont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6" borderId="126" xfId="0" applyFont="1" applyFill="1" applyBorder="1" applyAlignment="1">
      <alignment vertical="center"/>
    </xf>
    <xf numFmtId="49" fontId="0" fillId="6" borderId="72" xfId="0" applyNumberFormat="1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7" fillId="6" borderId="72" xfId="0" applyFont="1" applyFill="1" applyBorder="1" applyAlignment="1">
      <alignment vertical="center"/>
    </xf>
    <xf numFmtId="0" fontId="7" fillId="0" borderId="126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6" borderId="127" xfId="0" applyFont="1" applyFill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0" fillId="0" borderId="129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1" fontId="7" fillId="6" borderId="0" xfId="0" applyNumberFormat="1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" fontId="14" fillId="3" borderId="54" xfId="0" applyNumberFormat="1" applyFont="1" applyFill="1" applyBorder="1" applyAlignment="1">
      <alignment vertical="center"/>
    </xf>
    <xf numFmtId="172" fontId="14" fillId="0" borderId="98" xfId="0" applyNumberFormat="1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horizontal="left" vertical="center"/>
    </xf>
    <xf numFmtId="0" fontId="14" fillId="0" borderId="98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" fontId="14" fillId="3" borderId="55" xfId="0" applyNumberFormat="1" applyFont="1" applyFill="1" applyBorder="1" applyAlignment="1">
      <alignment vertical="center"/>
    </xf>
    <xf numFmtId="1" fontId="14" fillId="3" borderId="53" xfId="0" applyNumberFormat="1" applyFont="1" applyFill="1" applyBorder="1" applyAlignment="1">
      <alignment vertical="center"/>
    </xf>
    <xf numFmtId="1" fontId="14" fillId="3" borderId="36" xfId="0" applyNumberFormat="1" applyFont="1" applyFill="1" applyBorder="1" applyAlignment="1">
      <alignment vertical="center"/>
    </xf>
    <xf numFmtId="1" fontId="14" fillId="3" borderId="37" xfId="0" applyNumberFormat="1" applyFont="1" applyFill="1" applyBorder="1" applyAlignment="1">
      <alignment vertical="center"/>
    </xf>
    <xf numFmtId="1" fontId="14" fillId="3" borderId="35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center"/>
    </xf>
    <xf numFmtId="1" fontId="15" fillId="8" borderId="130" xfId="0" applyNumberFormat="1" applyFont="1" applyFill="1" applyBorder="1" applyAlignment="1">
      <alignment vertical="center"/>
    </xf>
    <xf numFmtId="1" fontId="15" fillId="8" borderId="0" xfId="0" applyNumberFormat="1" applyFont="1" applyFill="1" applyBorder="1" applyAlignment="1">
      <alignment vertical="center"/>
    </xf>
    <xf numFmtId="1" fontId="15" fillId="3" borderId="28" xfId="0" applyNumberFormat="1" applyFont="1" applyFill="1" applyBorder="1" applyAlignment="1">
      <alignment vertical="center"/>
    </xf>
    <xf numFmtId="1" fontId="15" fillId="8" borderId="40" xfId="0" applyNumberFormat="1" applyFont="1" applyFill="1" applyBorder="1" applyAlignment="1">
      <alignment vertical="center"/>
    </xf>
    <xf numFmtId="1" fontId="15" fillId="8" borderId="37" xfId="0" applyNumberFormat="1" applyFont="1" applyFill="1" applyBorder="1" applyAlignment="1">
      <alignment vertical="center"/>
    </xf>
    <xf numFmtId="1" fontId="15" fillId="3" borderId="35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1" fontId="7" fillId="0" borderId="38" xfId="0" applyNumberFormat="1" applyFont="1" applyBorder="1" applyAlignment="1">
      <alignment vertical="center"/>
    </xf>
    <xf numFmtId="1" fontId="15" fillId="3" borderId="80" xfId="0" applyNumberFormat="1" applyFont="1" applyFill="1" applyBorder="1" applyAlignment="1">
      <alignment vertical="center"/>
    </xf>
    <xf numFmtId="1" fontId="15" fillId="3" borderId="81" xfId="0" applyNumberFormat="1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1" fontId="15" fillId="0" borderId="13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15" fillId="0" borderId="28" xfId="0" applyNumberFormat="1" applyFont="1" applyFill="1" applyBorder="1" applyAlignment="1">
      <alignment vertical="center"/>
    </xf>
    <xf numFmtId="1" fontId="15" fillId="0" borderId="40" xfId="0" applyNumberFormat="1" applyFont="1" applyFill="1" applyBorder="1" applyAlignment="1">
      <alignment vertical="center"/>
    </xf>
    <xf numFmtId="1" fontId="15" fillId="0" borderId="37" xfId="0" applyNumberFormat="1" applyFont="1" applyFill="1" applyBorder="1" applyAlignment="1">
      <alignment vertical="center"/>
    </xf>
    <xf numFmtId="1" fontId="15" fillId="0" borderId="35" xfId="0" applyNumberFormat="1" applyFont="1" applyFill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84"/>
  <sheetViews>
    <sheetView showGridLines="0" tabSelected="1" zoomScaleSheetLayoutView="5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D16" sqref="AD16"/>
    </sheetView>
  </sheetViews>
  <sheetFormatPr defaultColWidth="9.33203125" defaultRowHeight="12.75"/>
  <cols>
    <col min="1" max="1" width="16.16015625" style="2" customWidth="1"/>
    <col min="2" max="2" width="21" style="2" customWidth="1"/>
    <col min="3" max="3" width="25.33203125" style="2" customWidth="1"/>
    <col min="4" max="4" width="42" style="2" bestFit="1" customWidth="1"/>
    <col min="5" max="5" width="13.16015625" style="2" customWidth="1"/>
    <col min="6" max="23" width="3.5" style="2" customWidth="1"/>
    <col min="24" max="24" width="5.33203125" style="2" customWidth="1"/>
    <col min="25" max="25" width="4.66015625" style="2" customWidth="1"/>
    <col min="26" max="26" width="5.16015625" style="2" customWidth="1"/>
    <col min="27" max="27" width="22.83203125" style="2" customWidth="1"/>
    <col min="28" max="16384" width="9.33203125" style="2" customWidth="1"/>
  </cols>
  <sheetData>
    <row r="1" spans="1:27" ht="15.7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</row>
    <row r="2" ht="16.5" thickBot="1">
      <c r="A2" s="1" t="s">
        <v>186</v>
      </c>
    </row>
    <row r="3" spans="1:27" ht="13.5" thickBot="1">
      <c r="A3" s="5" t="s">
        <v>1</v>
      </c>
      <c r="B3" s="6"/>
      <c r="C3" s="7"/>
      <c r="D3" s="8" t="s">
        <v>2</v>
      </c>
      <c r="E3" s="9"/>
      <c r="F3" s="10" t="s">
        <v>187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  <c r="Y3" s="12" t="s">
        <v>3</v>
      </c>
      <c r="Z3" s="13"/>
      <c r="AA3" s="14"/>
    </row>
    <row r="4" spans="1:27" ht="13.5" thickBot="1">
      <c r="A4" s="15" t="s">
        <v>4</v>
      </c>
      <c r="B4" s="16"/>
      <c r="C4" s="17" t="s">
        <v>5</v>
      </c>
      <c r="D4" s="18" t="s">
        <v>6</v>
      </c>
      <c r="E4" s="19" t="s">
        <v>220</v>
      </c>
      <c r="F4" s="20"/>
      <c r="G4" s="21">
        <v>1</v>
      </c>
      <c r="H4" s="22"/>
      <c r="I4" s="23"/>
      <c r="J4" s="21">
        <v>2</v>
      </c>
      <c r="K4" s="22"/>
      <c r="L4" s="23"/>
      <c r="M4" s="21">
        <v>3</v>
      </c>
      <c r="N4" s="22"/>
      <c r="O4" s="23"/>
      <c r="P4" s="21">
        <v>4</v>
      </c>
      <c r="Q4" s="22"/>
      <c r="R4" s="23"/>
      <c r="S4" s="21">
        <v>5</v>
      </c>
      <c r="T4" s="22"/>
      <c r="U4" s="23"/>
      <c r="V4" s="21">
        <v>6</v>
      </c>
      <c r="W4" s="24"/>
      <c r="X4" s="25" t="s">
        <v>7</v>
      </c>
      <c r="Y4" s="18" t="s">
        <v>8</v>
      </c>
      <c r="Z4" s="26" t="s">
        <v>9</v>
      </c>
      <c r="AA4" s="27" t="s">
        <v>10</v>
      </c>
    </row>
    <row r="5" spans="1:27" ht="14.25" thickTop="1">
      <c r="A5" s="28" t="s">
        <v>11</v>
      </c>
      <c r="B5" s="29" t="s">
        <v>188</v>
      </c>
      <c r="C5" s="30" t="s">
        <v>12</v>
      </c>
      <c r="D5" s="423" t="s">
        <v>216</v>
      </c>
      <c r="E5" s="421" t="s">
        <v>221</v>
      </c>
      <c r="F5" s="402">
        <v>2</v>
      </c>
      <c r="G5" s="403"/>
      <c r="H5" s="404"/>
      <c r="I5" s="415"/>
      <c r="J5" s="416"/>
      <c r="K5" s="417"/>
      <c r="L5" s="32"/>
      <c r="M5" s="33"/>
      <c r="N5" s="34"/>
      <c r="O5" s="32"/>
      <c r="P5" s="33"/>
      <c r="Q5" s="34"/>
      <c r="R5" s="32"/>
      <c r="S5" s="33"/>
      <c r="T5" s="34"/>
      <c r="U5" s="32"/>
      <c r="V5" s="33"/>
      <c r="W5" s="35"/>
      <c r="X5" s="36">
        <f>SUM(F5:W5)</f>
        <v>2</v>
      </c>
      <c r="Y5" s="37">
        <v>5</v>
      </c>
      <c r="Z5" s="38"/>
      <c r="AA5" s="410" t="s">
        <v>215</v>
      </c>
    </row>
    <row r="6" spans="1:27" ht="12.75">
      <c r="A6" s="28" t="s">
        <v>13</v>
      </c>
      <c r="B6" s="40">
        <f>SUM(F5:W8)-1</f>
        <v>6</v>
      </c>
      <c r="C6" s="41"/>
      <c r="D6" s="424" t="s">
        <v>217</v>
      </c>
      <c r="E6" s="422" t="s">
        <v>222</v>
      </c>
      <c r="F6" s="405"/>
      <c r="G6" s="406">
        <v>2</v>
      </c>
      <c r="H6" s="407"/>
      <c r="I6" s="418"/>
      <c r="J6" s="419"/>
      <c r="K6" s="420"/>
      <c r="L6" s="45"/>
      <c r="M6" s="46"/>
      <c r="N6" s="47"/>
      <c r="O6" s="45"/>
      <c r="P6" s="46"/>
      <c r="Q6" s="47"/>
      <c r="R6" s="45"/>
      <c r="S6" s="46"/>
      <c r="T6" s="47"/>
      <c r="U6" s="45"/>
      <c r="V6" s="46"/>
      <c r="W6" s="48"/>
      <c r="X6" s="411">
        <f>SUM(F6:W6)</f>
        <v>2</v>
      </c>
      <c r="Y6" s="50"/>
      <c r="Z6" s="51">
        <v>5</v>
      </c>
      <c r="AA6" s="39"/>
    </row>
    <row r="7" spans="1:27" ht="13.5">
      <c r="A7" s="28" t="s">
        <v>14</v>
      </c>
      <c r="B7" s="414"/>
      <c r="C7" s="80"/>
      <c r="D7" s="423" t="s">
        <v>218</v>
      </c>
      <c r="E7" s="421" t="s">
        <v>223</v>
      </c>
      <c r="F7" s="415"/>
      <c r="G7" s="416"/>
      <c r="H7" s="417"/>
      <c r="I7" s="402">
        <v>1</v>
      </c>
      <c r="J7" s="403"/>
      <c r="K7" s="404"/>
      <c r="L7" s="32"/>
      <c r="M7" s="33"/>
      <c r="N7" s="34"/>
      <c r="O7" s="32"/>
      <c r="P7" s="33"/>
      <c r="Q7" s="34"/>
      <c r="R7" s="32"/>
      <c r="S7" s="33"/>
      <c r="T7" s="34"/>
      <c r="U7" s="32"/>
      <c r="V7" s="33"/>
      <c r="W7" s="35"/>
      <c r="X7" s="36">
        <f>SUM(F7:W7)</f>
        <v>1</v>
      </c>
      <c r="Y7" s="37">
        <v>5</v>
      </c>
      <c r="Z7" s="38"/>
      <c r="AA7" s="410"/>
    </row>
    <row r="8" spans="1:27" ht="12.75">
      <c r="A8" s="28" t="s">
        <v>15</v>
      </c>
      <c r="B8" s="40"/>
      <c r="C8" s="41"/>
      <c r="D8" s="424" t="s">
        <v>219</v>
      </c>
      <c r="E8" s="422" t="s">
        <v>224</v>
      </c>
      <c r="F8" s="418"/>
      <c r="G8" s="419"/>
      <c r="H8" s="420"/>
      <c r="I8" s="405"/>
      <c r="J8" s="406">
        <v>2</v>
      </c>
      <c r="K8" s="407"/>
      <c r="L8" s="45"/>
      <c r="M8" s="46"/>
      <c r="N8" s="47"/>
      <c r="O8" s="45"/>
      <c r="P8" s="46"/>
      <c r="Q8" s="47"/>
      <c r="R8" s="45"/>
      <c r="S8" s="46"/>
      <c r="T8" s="47"/>
      <c r="U8" s="45"/>
      <c r="V8" s="46"/>
      <c r="W8" s="48"/>
      <c r="X8" s="411">
        <f>SUM(F8:W8)-1</f>
        <v>1</v>
      </c>
      <c r="Y8" s="50"/>
      <c r="Z8" s="51">
        <v>5</v>
      </c>
      <c r="AA8" s="52"/>
    </row>
    <row r="9" spans="1:27" ht="13.5" thickBot="1">
      <c r="A9" s="28" t="s">
        <v>19</v>
      </c>
      <c r="B9" s="40"/>
      <c r="C9" s="41"/>
      <c r="D9" s="53"/>
      <c r="E9" s="54"/>
      <c r="F9" s="55"/>
      <c r="G9" s="56"/>
      <c r="H9" s="57"/>
      <c r="I9" s="58"/>
      <c r="J9" s="56"/>
      <c r="K9" s="57"/>
      <c r="L9" s="58"/>
      <c r="M9" s="56"/>
      <c r="N9" s="57"/>
      <c r="O9" s="58"/>
      <c r="P9" s="56"/>
      <c r="Q9" s="57"/>
      <c r="R9" s="58"/>
      <c r="S9" s="56"/>
      <c r="T9" s="57"/>
      <c r="U9" s="58"/>
      <c r="V9" s="56"/>
      <c r="W9" s="59"/>
      <c r="X9" s="60">
        <f aca="true" t="shared" si="0" ref="X9:X20">SUM(F9:W9)</f>
        <v>0</v>
      </c>
      <c r="Y9" s="61"/>
      <c r="Z9" s="62"/>
      <c r="AA9" s="63"/>
    </row>
    <row r="10" spans="1:27" ht="13.5">
      <c r="A10" s="94" t="s">
        <v>22</v>
      </c>
      <c r="B10" s="64" t="s">
        <v>189</v>
      </c>
      <c r="C10" s="65" t="s">
        <v>16</v>
      </c>
      <c r="D10" s="66" t="s">
        <v>17</v>
      </c>
      <c r="E10" s="408" t="s">
        <v>208</v>
      </c>
      <c r="F10" s="67"/>
      <c r="G10" s="68"/>
      <c r="H10" s="69"/>
      <c r="I10" s="70">
        <v>4</v>
      </c>
      <c r="J10" s="71"/>
      <c r="K10" s="72"/>
      <c r="L10" s="73"/>
      <c r="M10" s="68"/>
      <c r="N10" s="69"/>
      <c r="O10" s="73"/>
      <c r="P10" s="68"/>
      <c r="Q10" s="69"/>
      <c r="R10" s="73"/>
      <c r="S10" s="68"/>
      <c r="T10" s="69"/>
      <c r="U10" s="73"/>
      <c r="V10" s="68"/>
      <c r="W10" s="74"/>
      <c r="X10" s="75">
        <f t="shared" si="0"/>
        <v>4</v>
      </c>
      <c r="Y10" s="76">
        <v>5</v>
      </c>
      <c r="Z10" s="77"/>
      <c r="AA10" s="78" t="s">
        <v>18</v>
      </c>
    </row>
    <row r="11" spans="1:27" ht="12.75">
      <c r="A11" s="98" t="s">
        <v>23</v>
      </c>
      <c r="B11" s="79">
        <f>SUM(F10:W12)</f>
        <v>6</v>
      </c>
      <c r="C11" s="80"/>
      <c r="D11" s="392" t="s">
        <v>20</v>
      </c>
      <c r="E11" s="81" t="s">
        <v>209</v>
      </c>
      <c r="F11" s="82"/>
      <c r="G11" s="83"/>
      <c r="H11" s="84"/>
      <c r="I11" s="85"/>
      <c r="J11" s="86"/>
      <c r="K11" s="391">
        <f>4/2</f>
        <v>2</v>
      </c>
      <c r="L11" s="88"/>
      <c r="M11" s="83"/>
      <c r="N11" s="84"/>
      <c r="O11" s="88"/>
      <c r="P11" s="83"/>
      <c r="Q11" s="84"/>
      <c r="R11" s="88"/>
      <c r="S11" s="83"/>
      <c r="T11" s="84"/>
      <c r="U11" s="88"/>
      <c r="V11" s="83"/>
      <c r="W11" s="89"/>
      <c r="X11" s="90">
        <f t="shared" si="0"/>
        <v>2</v>
      </c>
      <c r="Y11" s="91"/>
      <c r="Z11" s="92">
        <v>5</v>
      </c>
      <c r="AA11" s="93" t="s">
        <v>21</v>
      </c>
    </row>
    <row r="12" spans="1:27" ht="13.5" thickBot="1">
      <c r="A12" s="98" t="s">
        <v>28</v>
      </c>
      <c r="B12" s="79"/>
      <c r="C12" s="80"/>
      <c r="D12" s="95"/>
      <c r="E12" s="54"/>
      <c r="F12" s="55"/>
      <c r="G12" s="56"/>
      <c r="H12" s="57"/>
      <c r="I12" s="58"/>
      <c r="J12" s="56"/>
      <c r="K12" s="57"/>
      <c r="L12" s="58"/>
      <c r="M12" s="56"/>
      <c r="N12" s="57"/>
      <c r="O12" s="58"/>
      <c r="P12" s="56"/>
      <c r="Q12" s="57"/>
      <c r="R12" s="58"/>
      <c r="S12" s="56"/>
      <c r="T12" s="57"/>
      <c r="U12" s="58"/>
      <c r="V12" s="56"/>
      <c r="W12" s="59"/>
      <c r="X12" s="60">
        <f t="shared" si="0"/>
        <v>0</v>
      </c>
      <c r="Y12" s="61"/>
      <c r="Z12" s="96"/>
      <c r="AA12" s="97"/>
    </row>
    <row r="13" spans="2:27" ht="13.5">
      <c r="B13" s="64" t="s">
        <v>190</v>
      </c>
      <c r="C13" s="99" t="s">
        <v>24</v>
      </c>
      <c r="D13" s="66" t="s">
        <v>25</v>
      </c>
      <c r="E13" s="100" t="s">
        <v>26</v>
      </c>
      <c r="F13" s="67"/>
      <c r="G13" s="68"/>
      <c r="H13" s="69"/>
      <c r="I13" s="70"/>
      <c r="J13" s="71"/>
      <c r="K13" s="72">
        <v>2</v>
      </c>
      <c r="L13" s="101"/>
      <c r="M13" s="102"/>
      <c r="N13" s="103"/>
      <c r="O13" s="101"/>
      <c r="P13" s="102"/>
      <c r="Q13" s="103"/>
      <c r="R13" s="101"/>
      <c r="S13" s="102"/>
      <c r="T13" s="103"/>
      <c r="U13" s="101"/>
      <c r="V13" s="102"/>
      <c r="W13" s="104"/>
      <c r="X13" s="105">
        <f t="shared" si="0"/>
        <v>2</v>
      </c>
      <c r="Y13" s="106"/>
      <c r="Z13" s="107">
        <v>5</v>
      </c>
      <c r="AA13" s="78" t="s">
        <v>27</v>
      </c>
    </row>
    <row r="14" spans="2:27" ht="13.5" thickBot="1">
      <c r="B14" s="79">
        <f>SUM(F13:W14)</f>
        <v>2</v>
      </c>
      <c r="C14" s="108"/>
      <c r="D14" s="109"/>
      <c r="E14" s="110"/>
      <c r="F14" s="111"/>
      <c r="G14" s="112"/>
      <c r="H14" s="113"/>
      <c r="I14" s="114"/>
      <c r="J14" s="112"/>
      <c r="K14" s="113"/>
      <c r="L14" s="114"/>
      <c r="M14" s="112"/>
      <c r="N14" s="113"/>
      <c r="O14" s="114"/>
      <c r="P14" s="112"/>
      <c r="Q14" s="113"/>
      <c r="R14" s="114"/>
      <c r="S14" s="112"/>
      <c r="T14" s="113"/>
      <c r="U14" s="114"/>
      <c r="V14" s="112"/>
      <c r="W14" s="115"/>
      <c r="X14" s="116">
        <f t="shared" si="0"/>
        <v>0</v>
      </c>
      <c r="Y14" s="117"/>
      <c r="Z14" s="118"/>
      <c r="AA14" s="119"/>
    </row>
    <row r="15" spans="1:27" ht="14.25" thickBot="1">
      <c r="A15" s="98"/>
      <c r="B15" s="120" t="s">
        <v>191</v>
      </c>
      <c r="C15" s="99"/>
      <c r="D15" s="121"/>
      <c r="E15" s="122"/>
      <c r="F15" s="123"/>
      <c r="G15" s="124"/>
      <c r="H15" s="125"/>
      <c r="I15" s="126"/>
      <c r="J15" s="124"/>
      <c r="K15" s="125"/>
      <c r="L15" s="126"/>
      <c r="M15" s="124"/>
      <c r="N15" s="125"/>
      <c r="O15" s="126"/>
      <c r="P15" s="124"/>
      <c r="Q15" s="125"/>
      <c r="R15" s="126"/>
      <c r="S15" s="124"/>
      <c r="T15" s="125"/>
      <c r="U15" s="126"/>
      <c r="V15" s="124"/>
      <c r="W15" s="127"/>
      <c r="X15" s="128">
        <f t="shared" si="0"/>
        <v>0</v>
      </c>
      <c r="Y15" s="129"/>
      <c r="Z15" s="130"/>
      <c r="AA15" s="131"/>
    </row>
    <row r="16" spans="1:27" ht="14.25" thickBot="1">
      <c r="A16" s="98"/>
      <c r="B16" s="132" t="s">
        <v>192</v>
      </c>
      <c r="C16" s="133"/>
      <c r="D16" s="134"/>
      <c r="E16" s="135"/>
      <c r="F16" s="136"/>
      <c r="G16" s="137"/>
      <c r="H16" s="138"/>
      <c r="I16" s="139"/>
      <c r="J16" s="137"/>
      <c r="K16" s="138"/>
      <c r="L16" s="139"/>
      <c r="M16" s="137"/>
      <c r="N16" s="138"/>
      <c r="O16" s="139"/>
      <c r="P16" s="137"/>
      <c r="Q16" s="138"/>
      <c r="R16" s="139"/>
      <c r="S16" s="137"/>
      <c r="T16" s="138"/>
      <c r="U16" s="139"/>
      <c r="V16" s="137"/>
      <c r="W16" s="140"/>
      <c r="X16" s="141">
        <f t="shared" si="0"/>
        <v>0</v>
      </c>
      <c r="Y16" s="142"/>
      <c r="Z16" s="143"/>
      <c r="AA16" s="144"/>
    </row>
    <row r="17" spans="1:27" ht="13.5">
      <c r="A17" s="98"/>
      <c r="B17" s="145" t="s">
        <v>193</v>
      </c>
      <c r="C17" s="146" t="s">
        <v>29</v>
      </c>
      <c r="D17" s="147" t="s">
        <v>30</v>
      </c>
      <c r="E17" s="148"/>
      <c r="F17" s="149">
        <v>1</v>
      </c>
      <c r="G17" s="150"/>
      <c r="H17" s="44"/>
      <c r="I17" s="151"/>
      <c r="J17" s="150"/>
      <c r="K17" s="44"/>
      <c r="L17" s="151"/>
      <c r="M17" s="150"/>
      <c r="N17" s="44"/>
      <c r="O17" s="151"/>
      <c r="P17" s="150"/>
      <c r="Q17" s="44"/>
      <c r="R17" s="151"/>
      <c r="S17" s="150"/>
      <c r="T17" s="44"/>
      <c r="U17" s="151"/>
      <c r="V17" s="150"/>
      <c r="W17" s="152"/>
      <c r="X17" s="153">
        <f t="shared" si="0"/>
        <v>1</v>
      </c>
      <c r="Y17" s="154">
        <v>5</v>
      </c>
      <c r="Z17" s="155"/>
      <c r="AA17" s="156" t="s">
        <v>31</v>
      </c>
    </row>
    <row r="18" spans="1:27" ht="12.75">
      <c r="A18" s="98"/>
      <c r="B18" s="157" t="s">
        <v>32</v>
      </c>
      <c r="C18" s="108" t="s">
        <v>33</v>
      </c>
      <c r="D18" s="158" t="s">
        <v>34</v>
      </c>
      <c r="E18" s="159"/>
      <c r="F18" s="160">
        <v>1</v>
      </c>
      <c r="G18" s="161"/>
      <c r="H18" s="162"/>
      <c r="I18" s="163"/>
      <c r="J18" s="161"/>
      <c r="K18" s="162"/>
      <c r="L18" s="163"/>
      <c r="M18" s="161"/>
      <c r="N18" s="162"/>
      <c r="O18" s="163"/>
      <c r="P18" s="161"/>
      <c r="Q18" s="162"/>
      <c r="R18" s="163"/>
      <c r="S18" s="161"/>
      <c r="T18" s="162"/>
      <c r="U18" s="163"/>
      <c r="V18" s="161"/>
      <c r="W18" s="164"/>
      <c r="X18" s="165">
        <f t="shared" si="0"/>
        <v>1</v>
      </c>
      <c r="Y18" s="166">
        <v>5</v>
      </c>
      <c r="Z18" s="167"/>
      <c r="AA18" s="168" t="s">
        <v>35</v>
      </c>
    </row>
    <row r="19" spans="1:27" ht="12.75">
      <c r="A19" s="98"/>
      <c r="B19" s="157" t="s">
        <v>36</v>
      </c>
      <c r="C19" s="169" t="s">
        <v>194</v>
      </c>
      <c r="D19" s="158" t="s">
        <v>37</v>
      </c>
      <c r="E19" s="159"/>
      <c r="F19" s="170" t="s">
        <v>38</v>
      </c>
      <c r="G19" s="112"/>
      <c r="H19" s="113"/>
      <c r="I19" s="114"/>
      <c r="J19" s="112"/>
      <c r="K19" s="113"/>
      <c r="L19" s="114"/>
      <c r="M19" s="112"/>
      <c r="N19" s="113"/>
      <c r="O19" s="114"/>
      <c r="P19" s="112"/>
      <c r="Q19" s="113"/>
      <c r="R19" s="114"/>
      <c r="S19" s="112"/>
      <c r="T19" s="113"/>
      <c r="U19" s="114"/>
      <c r="V19" s="112"/>
      <c r="W19" s="115"/>
      <c r="X19" s="165">
        <f t="shared" si="0"/>
        <v>0</v>
      </c>
      <c r="Y19" s="166"/>
      <c r="Z19" s="167"/>
      <c r="AA19" s="168" t="s">
        <v>39</v>
      </c>
    </row>
    <row r="20" spans="1:27" ht="16.5" thickBot="1">
      <c r="A20" s="171">
        <f>SUM(F5:W20)-1</f>
        <v>17</v>
      </c>
      <c r="B20" s="172">
        <f>SUM(F17:W20)</f>
        <v>3</v>
      </c>
      <c r="C20" s="173" t="s">
        <v>40</v>
      </c>
      <c r="D20" s="174" t="s">
        <v>40</v>
      </c>
      <c r="E20" s="175"/>
      <c r="F20" s="176"/>
      <c r="G20" s="177"/>
      <c r="H20" s="178"/>
      <c r="I20" s="179"/>
      <c r="J20" s="177"/>
      <c r="K20" s="178"/>
      <c r="L20" s="179"/>
      <c r="M20" s="177"/>
      <c r="N20" s="178"/>
      <c r="O20" s="179"/>
      <c r="P20" s="177"/>
      <c r="Q20" s="178"/>
      <c r="R20" s="179"/>
      <c r="S20" s="177"/>
      <c r="T20" s="178"/>
      <c r="U20" s="179">
        <v>1</v>
      </c>
      <c r="V20" s="177"/>
      <c r="W20" s="180"/>
      <c r="X20" s="181">
        <f t="shared" si="0"/>
        <v>1</v>
      </c>
      <c r="Y20" s="182">
        <v>5</v>
      </c>
      <c r="Z20" s="183"/>
      <c r="AA20" s="184" t="s">
        <v>41</v>
      </c>
    </row>
    <row r="21" spans="1:27" ht="14.25" thickTop="1">
      <c r="A21" s="185" t="s">
        <v>42</v>
      </c>
      <c r="B21" s="186" t="s">
        <v>43</v>
      </c>
      <c r="C21" s="187" t="s">
        <v>44</v>
      </c>
      <c r="D21" s="188" t="s">
        <v>45</v>
      </c>
      <c r="E21" s="189" t="s">
        <v>46</v>
      </c>
      <c r="F21" s="190">
        <v>2</v>
      </c>
      <c r="G21" s="191"/>
      <c r="H21" s="192"/>
      <c r="I21" s="193"/>
      <c r="J21" s="191"/>
      <c r="K21" s="192"/>
      <c r="L21" s="193"/>
      <c r="M21" s="191"/>
      <c r="N21" s="192"/>
      <c r="O21" s="194"/>
      <c r="P21" s="195"/>
      <c r="Q21" s="196"/>
      <c r="R21" s="194"/>
      <c r="S21" s="195"/>
      <c r="T21" s="196"/>
      <c r="U21" s="194"/>
      <c r="V21" s="195"/>
      <c r="W21" s="197"/>
      <c r="X21" s="198">
        <v>0</v>
      </c>
      <c r="Y21" s="199" t="s">
        <v>47</v>
      </c>
      <c r="Z21" s="200"/>
      <c r="AA21" s="401" t="s">
        <v>203</v>
      </c>
    </row>
    <row r="22" spans="1:27" ht="13.5" thickBot="1">
      <c r="A22" s="201" t="s">
        <v>48</v>
      </c>
      <c r="B22" s="202" t="s">
        <v>49</v>
      </c>
      <c r="C22" s="203">
        <v>0</v>
      </c>
      <c r="D22" s="204" t="s">
        <v>50</v>
      </c>
      <c r="E22" s="205" t="s">
        <v>51</v>
      </c>
      <c r="F22" s="412">
        <v>1</v>
      </c>
      <c r="G22" s="413">
        <v>3</v>
      </c>
      <c r="H22" s="178"/>
      <c r="I22" s="179"/>
      <c r="J22" s="177"/>
      <c r="K22" s="178"/>
      <c r="L22" s="179"/>
      <c r="M22" s="177"/>
      <c r="N22" s="178"/>
      <c r="O22" s="206"/>
      <c r="P22" s="207"/>
      <c r="Q22" s="208"/>
      <c r="R22" s="206"/>
      <c r="S22" s="207"/>
      <c r="T22" s="208"/>
      <c r="U22" s="206"/>
      <c r="V22" s="207"/>
      <c r="W22" s="209"/>
      <c r="X22" s="210">
        <v>0</v>
      </c>
      <c r="Y22" s="211"/>
      <c r="Z22" s="212" t="s">
        <v>47</v>
      </c>
      <c r="AA22" s="213"/>
    </row>
    <row r="23" spans="1:27" ht="14.25" thickTop="1">
      <c r="A23" s="214" t="s">
        <v>11</v>
      </c>
      <c r="B23" s="145" t="s">
        <v>52</v>
      </c>
      <c r="C23" s="80" t="s">
        <v>53</v>
      </c>
      <c r="D23" s="42" t="s">
        <v>53</v>
      </c>
      <c r="E23" s="43" t="s">
        <v>54</v>
      </c>
      <c r="F23" s="149">
        <v>4</v>
      </c>
      <c r="G23" s="150"/>
      <c r="H23" s="44"/>
      <c r="I23" s="58"/>
      <c r="J23" s="56"/>
      <c r="K23" s="57"/>
      <c r="L23" s="45"/>
      <c r="M23" s="46"/>
      <c r="N23" s="47"/>
      <c r="O23" s="45"/>
      <c r="P23" s="46"/>
      <c r="Q23" s="47"/>
      <c r="R23" s="45"/>
      <c r="S23" s="46"/>
      <c r="T23" s="47"/>
      <c r="U23" s="45"/>
      <c r="V23" s="46"/>
      <c r="W23" s="48"/>
      <c r="X23" s="49">
        <f>SUM(F23:W23)</f>
        <v>4</v>
      </c>
      <c r="Y23" s="50">
        <v>5</v>
      </c>
      <c r="Z23" s="51"/>
      <c r="AA23" s="52" t="s">
        <v>55</v>
      </c>
    </row>
    <row r="24" spans="1:27" ht="12.75">
      <c r="A24" s="214" t="s">
        <v>56</v>
      </c>
      <c r="B24" s="215" t="s">
        <v>53</v>
      </c>
      <c r="C24" s="216"/>
      <c r="D24" s="224" t="s">
        <v>57</v>
      </c>
      <c r="E24" s="225" t="s">
        <v>58</v>
      </c>
      <c r="F24" s="160"/>
      <c r="G24" s="161">
        <v>2</v>
      </c>
      <c r="H24" s="162"/>
      <c r="I24" s="217"/>
      <c r="J24" s="218"/>
      <c r="K24" s="219"/>
      <c r="L24" s="217"/>
      <c r="M24" s="218"/>
      <c r="N24" s="219"/>
      <c r="O24" s="217"/>
      <c r="P24" s="218"/>
      <c r="Q24" s="219"/>
      <c r="R24" s="217"/>
      <c r="S24" s="218"/>
      <c r="T24" s="219"/>
      <c r="U24" s="217"/>
      <c r="V24" s="218"/>
      <c r="W24" s="220"/>
      <c r="X24" s="165">
        <f>SUM(F24:W24)-1</f>
        <v>1</v>
      </c>
      <c r="Y24" s="166"/>
      <c r="Z24" s="167">
        <v>5</v>
      </c>
      <c r="AA24" s="221" t="s">
        <v>204</v>
      </c>
    </row>
    <row r="25" spans="1:27" ht="13.5" thickBot="1">
      <c r="A25" s="222" t="s">
        <v>59</v>
      </c>
      <c r="B25" s="215"/>
      <c r="C25" s="223">
        <f>SUM(F23:W25)</f>
        <v>9</v>
      </c>
      <c r="D25" s="224" t="s">
        <v>60</v>
      </c>
      <c r="E25" s="225" t="s">
        <v>61</v>
      </c>
      <c r="F25" s="160"/>
      <c r="G25" s="161"/>
      <c r="H25" s="162">
        <v>3</v>
      </c>
      <c r="I25" s="217"/>
      <c r="J25" s="218"/>
      <c r="K25" s="219"/>
      <c r="L25" s="217"/>
      <c r="M25" s="218"/>
      <c r="N25" s="219"/>
      <c r="O25" s="217"/>
      <c r="P25" s="218"/>
      <c r="Q25" s="219"/>
      <c r="R25" s="217"/>
      <c r="S25" s="218"/>
      <c r="T25" s="219"/>
      <c r="U25" s="217"/>
      <c r="V25" s="218"/>
      <c r="W25" s="220"/>
      <c r="X25" s="165">
        <f>SUM(F25:W25)+1</f>
        <v>4</v>
      </c>
      <c r="Y25" s="166"/>
      <c r="Z25" s="167">
        <v>5</v>
      </c>
      <c r="AA25" s="221" t="s">
        <v>205</v>
      </c>
    </row>
    <row r="26" spans="1:27" ht="13.5">
      <c r="A26" s="98" t="s">
        <v>62</v>
      </c>
      <c r="B26" s="120" t="s">
        <v>63</v>
      </c>
      <c r="C26" s="99" t="s">
        <v>64</v>
      </c>
      <c r="D26" s="226" t="s">
        <v>65</v>
      </c>
      <c r="E26" s="227" t="s">
        <v>66</v>
      </c>
      <c r="F26" s="228"/>
      <c r="G26" s="229"/>
      <c r="H26" s="230"/>
      <c r="I26" s="231">
        <v>3</v>
      </c>
      <c r="J26" s="232"/>
      <c r="K26" s="233"/>
      <c r="L26" s="234"/>
      <c r="M26" s="229"/>
      <c r="N26" s="230"/>
      <c r="O26" s="234"/>
      <c r="P26" s="229"/>
      <c r="Q26" s="230"/>
      <c r="R26" s="234"/>
      <c r="S26" s="229"/>
      <c r="T26" s="230"/>
      <c r="U26" s="234"/>
      <c r="V26" s="229"/>
      <c r="W26" s="235"/>
      <c r="X26" s="236">
        <f>SUM(F26:W27)</f>
        <v>4</v>
      </c>
      <c r="Y26" s="237">
        <v>5</v>
      </c>
      <c r="Z26" s="238"/>
      <c r="AA26" s="239" t="s">
        <v>67</v>
      </c>
    </row>
    <row r="27" spans="1:27" ht="14.25" thickBot="1">
      <c r="A27" s="98" t="s">
        <v>68</v>
      </c>
      <c r="B27" s="145"/>
      <c r="C27" s="108"/>
      <c r="D27" s="42" t="s">
        <v>69</v>
      </c>
      <c r="E27" s="43" t="s">
        <v>70</v>
      </c>
      <c r="F27" s="240"/>
      <c r="G27" s="46"/>
      <c r="H27" s="47"/>
      <c r="I27" s="151"/>
      <c r="J27" s="150">
        <v>1</v>
      </c>
      <c r="K27" s="44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8"/>
      <c r="X27" s="49">
        <v>0</v>
      </c>
      <c r="Y27" s="50"/>
      <c r="Z27" s="51" t="s">
        <v>47</v>
      </c>
      <c r="AA27" s="39"/>
    </row>
    <row r="28" spans="1:27" ht="12.75">
      <c r="A28" s="98"/>
      <c r="B28" s="241" t="s">
        <v>64</v>
      </c>
      <c r="C28" s="108"/>
      <c r="D28" s="31" t="s">
        <v>71</v>
      </c>
      <c r="E28" s="225" t="s">
        <v>72</v>
      </c>
      <c r="F28" s="242"/>
      <c r="G28" s="218"/>
      <c r="H28" s="219"/>
      <c r="I28" s="217"/>
      <c r="J28" s="218"/>
      <c r="K28" s="219"/>
      <c r="L28" s="163">
        <v>2</v>
      </c>
      <c r="M28" s="161"/>
      <c r="N28" s="162"/>
      <c r="O28" s="217"/>
      <c r="P28" s="218"/>
      <c r="Q28" s="219"/>
      <c r="R28" s="217"/>
      <c r="S28" s="218"/>
      <c r="T28" s="219"/>
      <c r="U28" s="217"/>
      <c r="V28" s="218"/>
      <c r="W28" s="220"/>
      <c r="X28" s="165">
        <f>SUM(F28:W29)</f>
        <v>3</v>
      </c>
      <c r="Y28" s="166">
        <v>5</v>
      </c>
      <c r="Z28" s="167"/>
      <c r="AA28" s="239" t="s">
        <v>73</v>
      </c>
    </row>
    <row r="29" spans="1:27" ht="15.75">
      <c r="A29" s="243">
        <f>SUM(F23:W54)</f>
        <v>84</v>
      </c>
      <c r="B29" s="157" t="s">
        <v>74</v>
      </c>
      <c r="C29" s="244"/>
      <c r="D29" s="42" t="s">
        <v>75</v>
      </c>
      <c r="E29" s="43" t="s">
        <v>76</v>
      </c>
      <c r="F29" s="55"/>
      <c r="G29" s="56"/>
      <c r="H29" s="57"/>
      <c r="I29" s="58"/>
      <c r="J29" s="56"/>
      <c r="K29" s="57"/>
      <c r="L29" s="151"/>
      <c r="M29" s="150">
        <v>1</v>
      </c>
      <c r="N29" s="44"/>
      <c r="O29" s="58"/>
      <c r="P29" s="56"/>
      <c r="Q29" s="57"/>
      <c r="R29" s="58"/>
      <c r="S29" s="56"/>
      <c r="T29" s="57"/>
      <c r="U29" s="58"/>
      <c r="V29" s="56"/>
      <c r="W29" s="59"/>
      <c r="X29" s="153">
        <v>0</v>
      </c>
      <c r="Y29" s="154"/>
      <c r="Z29" s="155" t="s">
        <v>47</v>
      </c>
      <c r="AA29" s="52"/>
    </row>
    <row r="30" spans="1:27" ht="12.75">
      <c r="A30" s="98"/>
      <c r="B30" s="245" t="s">
        <v>77</v>
      </c>
      <c r="C30" s="244">
        <f>SUM(F26:W30)</f>
        <v>11</v>
      </c>
      <c r="D30" s="246" t="s">
        <v>78</v>
      </c>
      <c r="E30" s="247" t="s">
        <v>79</v>
      </c>
      <c r="F30" s="240"/>
      <c r="G30" s="46"/>
      <c r="H30" s="47"/>
      <c r="I30" s="45"/>
      <c r="J30" s="46"/>
      <c r="K30" s="47"/>
      <c r="L30" s="151"/>
      <c r="M30" s="150"/>
      <c r="N30" s="44">
        <v>4</v>
      </c>
      <c r="O30" s="151"/>
      <c r="P30" s="150"/>
      <c r="Q30" s="44"/>
      <c r="R30" s="45"/>
      <c r="S30" s="46"/>
      <c r="T30" s="47"/>
      <c r="U30" s="45"/>
      <c r="V30" s="46"/>
      <c r="W30" s="48"/>
      <c r="X30" s="49">
        <f>SUM(F30:W30)</f>
        <v>4</v>
      </c>
      <c r="Y30" s="50"/>
      <c r="Z30" s="51">
        <v>5</v>
      </c>
      <c r="AA30" s="248" t="s">
        <v>80</v>
      </c>
    </row>
    <row r="31" spans="1:27" ht="15.75">
      <c r="A31" s="249"/>
      <c r="B31" s="245" t="s">
        <v>81</v>
      </c>
      <c r="C31" s="250" t="s">
        <v>82</v>
      </c>
      <c r="D31" s="251" t="s">
        <v>83</v>
      </c>
      <c r="E31" s="81" t="s">
        <v>84</v>
      </c>
      <c r="F31" s="82"/>
      <c r="G31" s="83"/>
      <c r="H31" s="84"/>
      <c r="I31" s="88"/>
      <c r="J31" s="83"/>
      <c r="K31" s="84"/>
      <c r="L31" s="252"/>
      <c r="M31" s="253"/>
      <c r="N31" s="254"/>
      <c r="O31" s="85">
        <v>3</v>
      </c>
      <c r="P31" s="86"/>
      <c r="Q31" s="87"/>
      <c r="R31" s="45"/>
      <c r="S31" s="46"/>
      <c r="T31" s="47"/>
      <c r="U31" s="88"/>
      <c r="V31" s="83"/>
      <c r="W31" s="89"/>
      <c r="X31" s="90">
        <f>SUM(F31:W31)</f>
        <v>3</v>
      </c>
      <c r="Y31" s="91">
        <v>5</v>
      </c>
      <c r="Z31" s="255"/>
      <c r="AA31" s="256" t="s">
        <v>85</v>
      </c>
    </row>
    <row r="32" spans="1:27" ht="12.75">
      <c r="A32" s="257"/>
      <c r="B32" s="258"/>
      <c r="C32" s="259" t="s">
        <v>86</v>
      </c>
      <c r="D32" s="394" t="s">
        <v>87</v>
      </c>
      <c r="E32" s="247" t="s">
        <v>88</v>
      </c>
      <c r="F32" s="82"/>
      <c r="G32" s="83"/>
      <c r="H32" s="84"/>
      <c r="I32" s="88"/>
      <c r="J32" s="83"/>
      <c r="K32" s="84"/>
      <c r="L32" s="88"/>
      <c r="M32" s="83"/>
      <c r="N32" s="84"/>
      <c r="O32" s="396">
        <f>2/2</f>
        <v>1</v>
      </c>
      <c r="P32" s="397"/>
      <c r="Q32" s="391"/>
      <c r="R32" s="88"/>
      <c r="S32" s="83"/>
      <c r="T32" s="84"/>
      <c r="U32" s="88"/>
      <c r="V32" s="83"/>
      <c r="W32" s="89"/>
      <c r="X32" s="90">
        <v>1</v>
      </c>
      <c r="Y32" s="91">
        <v>5</v>
      </c>
      <c r="Z32" s="255"/>
      <c r="AA32" s="221" t="s">
        <v>89</v>
      </c>
    </row>
    <row r="33" spans="1:27" ht="12.75">
      <c r="A33" s="257"/>
      <c r="B33" s="258"/>
      <c r="C33" s="260">
        <f>SUM(O32:Q33)</f>
        <v>2</v>
      </c>
      <c r="D33" s="395" t="s">
        <v>206</v>
      </c>
      <c r="E33" s="43" t="s">
        <v>90</v>
      </c>
      <c r="F33" s="240"/>
      <c r="G33" s="46"/>
      <c r="H33" s="47"/>
      <c r="I33" s="45"/>
      <c r="J33" s="46"/>
      <c r="K33" s="47"/>
      <c r="L33" s="45"/>
      <c r="M33" s="46"/>
      <c r="N33" s="47"/>
      <c r="O33" s="398"/>
      <c r="P33" s="399"/>
      <c r="Q33" s="400">
        <f>4/4</f>
        <v>1</v>
      </c>
      <c r="R33" s="45"/>
      <c r="S33" s="46"/>
      <c r="T33" s="47"/>
      <c r="U33" s="45"/>
      <c r="V33" s="46"/>
      <c r="W33" s="48"/>
      <c r="X33" s="49">
        <v>1</v>
      </c>
      <c r="Y33" s="50"/>
      <c r="Z33" s="155">
        <v>5</v>
      </c>
      <c r="AA33" s="52"/>
    </row>
    <row r="34" spans="1:27" ht="12.75">
      <c r="A34" s="257"/>
      <c r="B34" s="157"/>
      <c r="C34" s="250" t="s">
        <v>91</v>
      </c>
      <c r="D34" s="251" t="s">
        <v>92</v>
      </c>
      <c r="E34" s="81" t="s">
        <v>93</v>
      </c>
      <c r="F34" s="261"/>
      <c r="G34" s="262"/>
      <c r="H34" s="263"/>
      <c r="I34" s="264"/>
      <c r="J34" s="262"/>
      <c r="K34" s="263"/>
      <c r="L34" s="85">
        <v>2</v>
      </c>
      <c r="M34" s="86"/>
      <c r="N34" s="87"/>
      <c r="O34" s="264"/>
      <c r="P34" s="262"/>
      <c r="Q34" s="263"/>
      <c r="R34" s="264"/>
      <c r="S34" s="262"/>
      <c r="T34" s="263"/>
      <c r="U34" s="264"/>
      <c r="V34" s="262"/>
      <c r="W34" s="89"/>
      <c r="X34" s="90">
        <f aca="true" t="shared" si="1" ref="X34:X54">SUM(F34:W34)</f>
        <v>2</v>
      </c>
      <c r="Y34" s="91">
        <v>5</v>
      </c>
      <c r="Z34" s="255"/>
      <c r="AA34" s="256" t="s">
        <v>94</v>
      </c>
    </row>
    <row r="35" spans="1:27" ht="13.5" thickBot="1">
      <c r="A35" s="257"/>
      <c r="B35" s="265">
        <f>SUM(F26:W35)</f>
        <v>20</v>
      </c>
      <c r="C35" s="266">
        <f>SUM(F34:W35)</f>
        <v>4</v>
      </c>
      <c r="D35" s="251" t="s">
        <v>95</v>
      </c>
      <c r="E35" s="290" t="s">
        <v>96</v>
      </c>
      <c r="F35" s="261"/>
      <c r="G35" s="262"/>
      <c r="H35" s="263"/>
      <c r="I35" s="264"/>
      <c r="J35" s="262"/>
      <c r="K35" s="263"/>
      <c r="L35" s="264"/>
      <c r="M35" s="262"/>
      <c r="N35" s="263"/>
      <c r="O35" s="85"/>
      <c r="P35" s="86"/>
      <c r="Q35" s="87">
        <v>2</v>
      </c>
      <c r="R35" s="264"/>
      <c r="S35" s="262"/>
      <c r="T35" s="263"/>
      <c r="U35" s="264"/>
      <c r="V35" s="262"/>
      <c r="W35" s="89"/>
      <c r="X35" s="90">
        <f t="shared" si="1"/>
        <v>2</v>
      </c>
      <c r="Y35" s="91"/>
      <c r="Z35" s="255">
        <v>5</v>
      </c>
      <c r="AA35" s="256" t="s">
        <v>97</v>
      </c>
    </row>
    <row r="36" spans="1:27" ht="13.5">
      <c r="A36" s="214"/>
      <c r="B36" s="64" t="s">
        <v>98</v>
      </c>
      <c r="C36" s="99" t="s">
        <v>99</v>
      </c>
      <c r="D36" s="66" t="s">
        <v>100</v>
      </c>
      <c r="E36" s="100" t="s">
        <v>101</v>
      </c>
      <c r="F36" s="267">
        <v>2</v>
      </c>
      <c r="G36" s="71"/>
      <c r="H36" s="72"/>
      <c r="I36" s="101"/>
      <c r="J36" s="102"/>
      <c r="K36" s="103"/>
      <c r="L36" s="101"/>
      <c r="M36" s="102"/>
      <c r="N36" s="103"/>
      <c r="O36" s="101"/>
      <c r="P36" s="102"/>
      <c r="Q36" s="103"/>
      <c r="R36" s="101"/>
      <c r="S36" s="102"/>
      <c r="T36" s="103"/>
      <c r="U36" s="101"/>
      <c r="V36" s="102"/>
      <c r="W36" s="104"/>
      <c r="X36" s="105">
        <f t="shared" si="1"/>
        <v>2</v>
      </c>
      <c r="Y36" s="76">
        <v>5</v>
      </c>
      <c r="Z36" s="107"/>
      <c r="AA36" s="239" t="s">
        <v>102</v>
      </c>
    </row>
    <row r="37" spans="1:27" ht="12.75">
      <c r="A37" s="214"/>
      <c r="B37" s="268" t="s">
        <v>99</v>
      </c>
      <c r="C37" s="108"/>
      <c r="D37" s="251" t="s">
        <v>103</v>
      </c>
      <c r="E37" s="247" t="s">
        <v>104</v>
      </c>
      <c r="F37" s="82"/>
      <c r="G37" s="83"/>
      <c r="H37" s="84"/>
      <c r="I37" s="85">
        <v>3</v>
      </c>
      <c r="J37" s="86"/>
      <c r="K37" s="87"/>
      <c r="L37" s="88"/>
      <c r="M37" s="83"/>
      <c r="N37" s="84"/>
      <c r="O37" s="88"/>
      <c r="P37" s="83"/>
      <c r="Q37" s="84"/>
      <c r="R37" s="88"/>
      <c r="S37" s="83"/>
      <c r="T37" s="84"/>
      <c r="U37" s="88"/>
      <c r="V37" s="83"/>
      <c r="W37" s="89"/>
      <c r="X37" s="90">
        <f t="shared" si="1"/>
        <v>3</v>
      </c>
      <c r="Y37" s="91">
        <v>5</v>
      </c>
      <c r="Z37" s="255"/>
      <c r="AA37" s="52"/>
    </row>
    <row r="38" spans="1:27" ht="13.5" thickBot="1">
      <c r="A38" s="269"/>
      <c r="B38" s="270">
        <f>SUM(F36:W38)</f>
        <v>11</v>
      </c>
      <c r="C38" s="271">
        <f>SUM(F36:K38)</f>
        <v>11</v>
      </c>
      <c r="D38" s="272" t="s">
        <v>105</v>
      </c>
      <c r="E38" s="273" t="s">
        <v>106</v>
      </c>
      <c r="F38" s="274"/>
      <c r="G38" s="275"/>
      <c r="H38" s="276"/>
      <c r="I38" s="277"/>
      <c r="J38" s="278"/>
      <c r="K38" s="279">
        <v>6</v>
      </c>
      <c r="L38" s="280"/>
      <c r="M38" s="275"/>
      <c r="N38" s="276"/>
      <c r="O38" s="280"/>
      <c r="P38" s="275"/>
      <c r="Q38" s="276"/>
      <c r="R38" s="280"/>
      <c r="S38" s="275"/>
      <c r="T38" s="276"/>
      <c r="U38" s="280"/>
      <c r="V38" s="275"/>
      <c r="W38" s="281"/>
      <c r="X38" s="282">
        <f t="shared" si="1"/>
        <v>6</v>
      </c>
      <c r="Y38" s="283"/>
      <c r="Z38" s="284">
        <v>5</v>
      </c>
      <c r="AA38" s="285" t="s">
        <v>107</v>
      </c>
    </row>
    <row r="39" spans="1:27" ht="13.5">
      <c r="A39" s="257"/>
      <c r="B39" s="64" t="s">
        <v>108</v>
      </c>
      <c r="C39" s="99" t="s">
        <v>109</v>
      </c>
      <c r="D39" s="66" t="s">
        <v>110</v>
      </c>
      <c r="E39" s="100" t="s">
        <v>111</v>
      </c>
      <c r="F39" s="286"/>
      <c r="G39" s="102"/>
      <c r="H39" s="103"/>
      <c r="I39" s="70">
        <v>4</v>
      </c>
      <c r="J39" s="71"/>
      <c r="K39" s="72"/>
      <c r="L39" s="101"/>
      <c r="M39" s="102"/>
      <c r="N39" s="103"/>
      <c r="O39" s="101"/>
      <c r="P39" s="102"/>
      <c r="Q39" s="103"/>
      <c r="R39" s="101"/>
      <c r="S39" s="102"/>
      <c r="T39" s="103"/>
      <c r="U39" s="101"/>
      <c r="V39" s="102"/>
      <c r="W39" s="104"/>
      <c r="X39" s="105">
        <f t="shared" si="1"/>
        <v>4</v>
      </c>
      <c r="Y39" s="106">
        <v>5</v>
      </c>
      <c r="Z39" s="107"/>
      <c r="AA39" s="78" t="s">
        <v>112</v>
      </c>
    </row>
    <row r="40" spans="1:27" ht="12.75">
      <c r="A40" s="257"/>
      <c r="B40" s="268" t="s">
        <v>109</v>
      </c>
      <c r="C40" s="108"/>
      <c r="D40" s="251" t="s">
        <v>113</v>
      </c>
      <c r="E40" s="247" t="s">
        <v>114</v>
      </c>
      <c r="F40" s="82"/>
      <c r="G40" s="83"/>
      <c r="H40" s="84"/>
      <c r="I40" s="88"/>
      <c r="J40" s="83"/>
      <c r="K40" s="84"/>
      <c r="L40" s="85">
        <v>3</v>
      </c>
      <c r="M40" s="86"/>
      <c r="N40" s="87"/>
      <c r="O40" s="88"/>
      <c r="P40" s="83"/>
      <c r="Q40" s="84"/>
      <c r="R40" s="88"/>
      <c r="S40" s="83"/>
      <c r="T40" s="84"/>
      <c r="U40" s="88"/>
      <c r="V40" s="83"/>
      <c r="W40" s="89"/>
      <c r="X40" s="90">
        <f t="shared" si="1"/>
        <v>3</v>
      </c>
      <c r="Y40" s="91">
        <v>5</v>
      </c>
      <c r="Z40" s="255"/>
      <c r="AA40" s="256" t="s">
        <v>115</v>
      </c>
    </row>
    <row r="41" spans="1:27" ht="12.75">
      <c r="A41" s="257"/>
      <c r="B41" s="287" t="s">
        <v>116</v>
      </c>
      <c r="C41" s="244"/>
      <c r="D41" s="251" t="s">
        <v>117</v>
      </c>
      <c r="E41" s="81" t="s">
        <v>118</v>
      </c>
      <c r="F41" s="82"/>
      <c r="G41" s="83"/>
      <c r="H41" s="84"/>
      <c r="I41" s="88"/>
      <c r="J41" s="83"/>
      <c r="K41" s="84"/>
      <c r="L41" s="85"/>
      <c r="M41" s="86"/>
      <c r="N41" s="87">
        <v>4</v>
      </c>
      <c r="O41" s="88"/>
      <c r="P41" s="83"/>
      <c r="Q41" s="84"/>
      <c r="R41" s="88"/>
      <c r="S41" s="83"/>
      <c r="T41" s="84"/>
      <c r="U41" s="88"/>
      <c r="V41" s="83"/>
      <c r="W41" s="89"/>
      <c r="X41" s="90">
        <f t="shared" si="1"/>
        <v>4</v>
      </c>
      <c r="Y41" s="91"/>
      <c r="Z41" s="255">
        <v>5</v>
      </c>
      <c r="AA41" s="256" t="s">
        <v>119</v>
      </c>
    </row>
    <row r="42" spans="1:27" ht="12.75">
      <c r="A42" s="257"/>
      <c r="B42" s="287"/>
      <c r="C42" s="266">
        <f>SUM(F39:W42)</f>
        <v>13</v>
      </c>
      <c r="D42" s="251" t="s">
        <v>120</v>
      </c>
      <c r="E42" s="81" t="s">
        <v>213</v>
      </c>
      <c r="F42" s="82"/>
      <c r="G42" s="83"/>
      <c r="H42" s="84"/>
      <c r="I42" s="88"/>
      <c r="J42" s="83"/>
      <c r="K42" s="84"/>
      <c r="L42" s="88"/>
      <c r="M42" s="83"/>
      <c r="N42" s="84"/>
      <c r="O42" s="85"/>
      <c r="P42" s="86"/>
      <c r="Q42" s="87">
        <v>2</v>
      </c>
      <c r="R42" s="88"/>
      <c r="S42" s="83"/>
      <c r="T42" s="84"/>
      <c r="U42" s="88"/>
      <c r="V42" s="83"/>
      <c r="W42" s="89"/>
      <c r="X42" s="90">
        <f t="shared" si="1"/>
        <v>2</v>
      </c>
      <c r="Y42" s="91"/>
      <c r="Z42" s="255">
        <v>5</v>
      </c>
      <c r="AA42" s="52" t="s">
        <v>121</v>
      </c>
    </row>
    <row r="43" spans="1:27" ht="13.5" thickBot="1">
      <c r="A43" s="257"/>
      <c r="B43" s="288">
        <f>SUM(F39:W43)</f>
        <v>16</v>
      </c>
      <c r="C43" s="289" t="s">
        <v>122</v>
      </c>
      <c r="D43" s="272" t="s">
        <v>123</v>
      </c>
      <c r="E43" s="290" t="s">
        <v>124</v>
      </c>
      <c r="F43" s="274"/>
      <c r="G43" s="275"/>
      <c r="H43" s="276"/>
      <c r="I43" s="280"/>
      <c r="J43" s="275"/>
      <c r="K43" s="276"/>
      <c r="L43" s="280"/>
      <c r="M43" s="275"/>
      <c r="N43" s="276"/>
      <c r="O43" s="277">
        <v>3</v>
      </c>
      <c r="P43" s="278"/>
      <c r="Q43" s="279"/>
      <c r="R43" s="280"/>
      <c r="S43" s="275"/>
      <c r="T43" s="276"/>
      <c r="U43" s="280"/>
      <c r="V43" s="275"/>
      <c r="W43" s="281"/>
      <c r="X43" s="282">
        <f t="shared" si="1"/>
        <v>3</v>
      </c>
      <c r="Y43" s="283">
        <v>5</v>
      </c>
      <c r="Z43" s="284"/>
      <c r="AA43" s="285" t="s">
        <v>125</v>
      </c>
    </row>
    <row r="44" spans="1:27" ht="13.5">
      <c r="A44" s="257" t="s">
        <v>11</v>
      </c>
      <c r="B44" s="64" t="s">
        <v>126</v>
      </c>
      <c r="C44" s="99" t="s">
        <v>127</v>
      </c>
      <c r="D44" s="66" t="s">
        <v>127</v>
      </c>
      <c r="E44" s="100" t="s">
        <v>128</v>
      </c>
      <c r="F44" s="286"/>
      <c r="G44" s="102"/>
      <c r="H44" s="103"/>
      <c r="I44" s="70">
        <v>4</v>
      </c>
      <c r="J44" s="71"/>
      <c r="K44" s="72"/>
      <c r="L44" s="101"/>
      <c r="M44" s="102"/>
      <c r="N44" s="103"/>
      <c r="O44" s="101"/>
      <c r="P44" s="102"/>
      <c r="Q44" s="103"/>
      <c r="R44" s="101"/>
      <c r="S44" s="102"/>
      <c r="T44" s="103"/>
      <c r="U44" s="101"/>
      <c r="V44" s="102"/>
      <c r="W44" s="104"/>
      <c r="X44" s="105">
        <f t="shared" si="1"/>
        <v>4</v>
      </c>
      <c r="Y44" s="106">
        <v>5</v>
      </c>
      <c r="Z44" s="107"/>
      <c r="AA44" s="78" t="s">
        <v>129</v>
      </c>
    </row>
    <row r="45" spans="1:27" ht="12.75">
      <c r="A45" s="257" t="s">
        <v>56</v>
      </c>
      <c r="B45" s="268" t="s">
        <v>127</v>
      </c>
      <c r="C45" s="266">
        <f>SUM(F44:W45)</f>
        <v>8</v>
      </c>
      <c r="D45" s="251" t="s">
        <v>130</v>
      </c>
      <c r="E45" s="247" t="s">
        <v>131</v>
      </c>
      <c r="F45" s="82"/>
      <c r="G45" s="83"/>
      <c r="H45" s="84"/>
      <c r="I45" s="88"/>
      <c r="J45" s="83"/>
      <c r="K45" s="84"/>
      <c r="L45" s="85"/>
      <c r="M45" s="86"/>
      <c r="N45" s="87">
        <v>4</v>
      </c>
      <c r="O45" s="88"/>
      <c r="P45" s="83"/>
      <c r="Q45" s="84"/>
      <c r="R45" s="88"/>
      <c r="S45" s="83"/>
      <c r="T45" s="84"/>
      <c r="U45" s="88"/>
      <c r="V45" s="83"/>
      <c r="W45" s="89"/>
      <c r="X45" s="90">
        <f t="shared" si="1"/>
        <v>4</v>
      </c>
      <c r="Y45" s="91"/>
      <c r="Z45" s="255">
        <v>5</v>
      </c>
      <c r="AA45" s="256" t="s">
        <v>132</v>
      </c>
    </row>
    <row r="46" spans="1:27" ht="12.75">
      <c r="A46" s="291" t="s">
        <v>59</v>
      </c>
      <c r="B46" s="287"/>
      <c r="C46" s="250" t="s">
        <v>133</v>
      </c>
      <c r="D46" s="251" t="s">
        <v>133</v>
      </c>
      <c r="E46" s="247" t="s">
        <v>134</v>
      </c>
      <c r="F46" s="82"/>
      <c r="G46" s="83"/>
      <c r="H46" s="84"/>
      <c r="I46" s="88"/>
      <c r="J46" s="83"/>
      <c r="K46" s="84"/>
      <c r="L46" s="85">
        <v>4</v>
      </c>
      <c r="M46" s="86"/>
      <c r="N46" s="87"/>
      <c r="O46" s="88"/>
      <c r="P46" s="83"/>
      <c r="Q46" s="84"/>
      <c r="R46" s="88"/>
      <c r="S46" s="83"/>
      <c r="T46" s="84"/>
      <c r="U46" s="88"/>
      <c r="V46" s="83"/>
      <c r="W46" s="89"/>
      <c r="X46" s="90">
        <f t="shared" si="1"/>
        <v>4</v>
      </c>
      <c r="Y46" s="91">
        <v>5</v>
      </c>
      <c r="Z46" s="255"/>
      <c r="AA46" s="256" t="s">
        <v>135</v>
      </c>
    </row>
    <row r="47" spans="1:27" ht="13.5" thickBot="1">
      <c r="A47" s="269" t="s">
        <v>62</v>
      </c>
      <c r="B47" s="288">
        <f>SUM(F44:W47)</f>
        <v>16</v>
      </c>
      <c r="C47" s="271">
        <f>SUM(F46:W47)</f>
        <v>8</v>
      </c>
      <c r="D47" s="272" t="s">
        <v>136</v>
      </c>
      <c r="E47" s="290" t="s">
        <v>137</v>
      </c>
      <c r="F47" s="274"/>
      <c r="G47" s="275"/>
      <c r="H47" s="276"/>
      <c r="I47" s="280"/>
      <c r="J47" s="275"/>
      <c r="K47" s="276"/>
      <c r="L47" s="280"/>
      <c r="M47" s="275"/>
      <c r="N47" s="276"/>
      <c r="O47" s="277"/>
      <c r="P47" s="278"/>
      <c r="Q47" s="279">
        <v>4</v>
      </c>
      <c r="R47" s="280"/>
      <c r="S47" s="275"/>
      <c r="T47" s="276"/>
      <c r="U47" s="280"/>
      <c r="V47" s="275"/>
      <c r="W47" s="281"/>
      <c r="X47" s="282">
        <f t="shared" si="1"/>
        <v>4</v>
      </c>
      <c r="Y47" s="283"/>
      <c r="Z47" s="284">
        <v>5</v>
      </c>
      <c r="AA47" s="285" t="s">
        <v>138</v>
      </c>
    </row>
    <row r="48" spans="1:27" ht="13.5">
      <c r="A48" s="269" t="s">
        <v>139</v>
      </c>
      <c r="B48" s="120" t="s">
        <v>140</v>
      </c>
      <c r="C48" s="292" t="s">
        <v>141</v>
      </c>
      <c r="D48" s="293" t="s">
        <v>142</v>
      </c>
      <c r="E48" s="100" t="s">
        <v>143</v>
      </c>
      <c r="F48" s="267">
        <v>1</v>
      </c>
      <c r="G48" s="71"/>
      <c r="H48" s="72">
        <v>1</v>
      </c>
      <c r="I48" s="73"/>
      <c r="J48" s="68"/>
      <c r="K48" s="69"/>
      <c r="L48" s="73"/>
      <c r="M48" s="68"/>
      <c r="N48" s="69"/>
      <c r="O48" s="73"/>
      <c r="P48" s="68"/>
      <c r="Q48" s="69"/>
      <c r="R48" s="73"/>
      <c r="S48" s="68"/>
      <c r="T48" s="69"/>
      <c r="U48" s="73"/>
      <c r="V48" s="68"/>
      <c r="W48" s="104"/>
      <c r="X48" s="105">
        <f t="shared" si="1"/>
        <v>2</v>
      </c>
      <c r="Y48" s="106">
        <v>5</v>
      </c>
      <c r="Z48" s="107"/>
      <c r="AA48" s="294" t="s">
        <v>112</v>
      </c>
    </row>
    <row r="49" spans="1:27" ht="12.75">
      <c r="A49" s="257"/>
      <c r="B49" s="241" t="s">
        <v>144</v>
      </c>
      <c r="C49" s="250" t="s">
        <v>145</v>
      </c>
      <c r="D49" s="251" t="s">
        <v>145</v>
      </c>
      <c r="E49" s="247" t="s">
        <v>146</v>
      </c>
      <c r="F49" s="261"/>
      <c r="G49" s="262"/>
      <c r="H49" s="263"/>
      <c r="I49" s="264"/>
      <c r="J49" s="262"/>
      <c r="K49" s="263"/>
      <c r="L49" s="264"/>
      <c r="M49" s="262"/>
      <c r="N49" s="263"/>
      <c r="O49" s="85">
        <v>2</v>
      </c>
      <c r="P49" s="86"/>
      <c r="Q49" s="87"/>
      <c r="R49" s="264"/>
      <c r="S49" s="262"/>
      <c r="T49" s="263"/>
      <c r="U49" s="264"/>
      <c r="V49" s="262"/>
      <c r="W49" s="89"/>
      <c r="X49" s="90">
        <f t="shared" si="1"/>
        <v>2</v>
      </c>
      <c r="Y49" s="91">
        <v>5</v>
      </c>
      <c r="Z49" s="255"/>
      <c r="AA49" s="221" t="s">
        <v>147</v>
      </c>
    </row>
    <row r="50" spans="1:27" ht="12" customHeight="1">
      <c r="A50" s="291"/>
      <c r="B50" s="157" t="s">
        <v>148</v>
      </c>
      <c r="C50" s="250" t="s">
        <v>149</v>
      </c>
      <c r="D50" s="42" t="s">
        <v>149</v>
      </c>
      <c r="E50" s="148" t="s">
        <v>150</v>
      </c>
      <c r="F50" s="55"/>
      <c r="G50" s="56"/>
      <c r="H50" s="57"/>
      <c r="I50" s="58"/>
      <c r="J50" s="56"/>
      <c r="K50" s="57"/>
      <c r="L50" s="58"/>
      <c r="M50" s="56"/>
      <c r="N50" s="57"/>
      <c r="O50" s="58"/>
      <c r="P50" s="56"/>
      <c r="Q50" s="57"/>
      <c r="R50" s="151">
        <v>3</v>
      </c>
      <c r="S50" s="150"/>
      <c r="T50" s="44"/>
      <c r="U50" s="58"/>
      <c r="V50" s="56"/>
      <c r="W50" s="48"/>
      <c r="X50" s="49">
        <f t="shared" si="1"/>
        <v>3</v>
      </c>
      <c r="Y50" s="50">
        <v>5</v>
      </c>
      <c r="Z50" s="51"/>
      <c r="AA50" s="221" t="s">
        <v>151</v>
      </c>
    </row>
    <row r="51" spans="1:27" ht="12.75">
      <c r="A51" s="269"/>
      <c r="B51" s="245" t="s">
        <v>152</v>
      </c>
      <c r="C51" s="108"/>
      <c r="D51" s="251" t="s">
        <v>153</v>
      </c>
      <c r="E51" s="247" t="s">
        <v>154</v>
      </c>
      <c r="F51" s="55"/>
      <c r="G51" s="56"/>
      <c r="H51" s="57"/>
      <c r="I51" s="58"/>
      <c r="J51" s="56"/>
      <c r="K51" s="57"/>
      <c r="L51" s="58"/>
      <c r="M51" s="56"/>
      <c r="N51" s="57"/>
      <c r="O51" s="58"/>
      <c r="P51" s="56"/>
      <c r="Q51" s="57"/>
      <c r="R51" s="151"/>
      <c r="S51" s="150"/>
      <c r="T51" s="44">
        <v>0</v>
      </c>
      <c r="U51" s="58"/>
      <c r="V51" s="56"/>
      <c r="W51" s="59"/>
      <c r="X51" s="153">
        <f t="shared" si="1"/>
        <v>0</v>
      </c>
      <c r="Y51" s="91"/>
      <c r="Z51" s="92" t="s">
        <v>47</v>
      </c>
      <c r="AA51" s="52"/>
    </row>
    <row r="52" spans="1:27" ht="12.75">
      <c r="A52" s="269"/>
      <c r="B52" s="245" t="s">
        <v>155</v>
      </c>
      <c r="C52" s="244"/>
      <c r="D52" s="251" t="s">
        <v>156</v>
      </c>
      <c r="E52" s="81" t="s">
        <v>207</v>
      </c>
      <c r="F52" s="261"/>
      <c r="G52" s="262"/>
      <c r="H52" s="263"/>
      <c r="I52" s="264"/>
      <c r="J52" s="262"/>
      <c r="K52" s="263"/>
      <c r="L52" s="264"/>
      <c r="M52" s="262"/>
      <c r="N52" s="263"/>
      <c r="O52" s="264"/>
      <c r="P52" s="262"/>
      <c r="Q52" s="263"/>
      <c r="R52" s="264"/>
      <c r="S52" s="262"/>
      <c r="T52" s="263"/>
      <c r="U52" s="85"/>
      <c r="V52" s="86"/>
      <c r="W52" s="295">
        <v>4</v>
      </c>
      <c r="X52" s="90">
        <f t="shared" si="1"/>
        <v>4</v>
      </c>
      <c r="Y52" s="91"/>
      <c r="Z52" s="255">
        <v>5</v>
      </c>
      <c r="AA52" s="221" t="s">
        <v>147</v>
      </c>
    </row>
    <row r="53" spans="1:27" ht="12.75">
      <c r="A53" s="257"/>
      <c r="B53" s="296"/>
      <c r="C53" s="266">
        <f>SUM(F50:W53)</f>
        <v>7</v>
      </c>
      <c r="D53" s="251" t="s">
        <v>157</v>
      </c>
      <c r="E53" s="81" t="s">
        <v>158</v>
      </c>
      <c r="F53" s="261"/>
      <c r="G53" s="262"/>
      <c r="H53" s="263"/>
      <c r="I53" s="264"/>
      <c r="J53" s="262"/>
      <c r="K53" s="263"/>
      <c r="L53" s="264"/>
      <c r="M53" s="262"/>
      <c r="N53" s="263"/>
      <c r="O53" s="264"/>
      <c r="P53" s="262"/>
      <c r="Q53" s="263"/>
      <c r="R53" s="264"/>
      <c r="S53" s="262"/>
      <c r="T53" s="263"/>
      <c r="U53" s="85"/>
      <c r="V53" s="86"/>
      <c r="W53" s="295">
        <v>0</v>
      </c>
      <c r="X53" s="90">
        <f t="shared" si="1"/>
        <v>0</v>
      </c>
      <c r="Y53" s="91"/>
      <c r="Z53" s="92" t="s">
        <v>47</v>
      </c>
      <c r="AA53" s="52"/>
    </row>
    <row r="54" spans="1:27" ht="13.5" thickBot="1">
      <c r="A54" s="297"/>
      <c r="B54" s="298">
        <f>SUM(F48:W54)</f>
        <v>12</v>
      </c>
      <c r="C54" s="299" t="s">
        <v>159</v>
      </c>
      <c r="D54" s="204" t="s">
        <v>160</v>
      </c>
      <c r="E54" s="175" t="s">
        <v>212</v>
      </c>
      <c r="F54" s="300"/>
      <c r="G54" s="301"/>
      <c r="H54" s="302"/>
      <c r="I54" s="303"/>
      <c r="J54" s="301"/>
      <c r="K54" s="302"/>
      <c r="L54" s="303"/>
      <c r="M54" s="301"/>
      <c r="N54" s="302"/>
      <c r="O54" s="179">
        <v>1</v>
      </c>
      <c r="P54" s="177"/>
      <c r="Q54" s="178"/>
      <c r="R54" s="303"/>
      <c r="S54" s="301"/>
      <c r="T54" s="302"/>
      <c r="U54" s="303"/>
      <c r="V54" s="301"/>
      <c r="W54" s="209"/>
      <c r="X54" s="210">
        <f t="shared" si="1"/>
        <v>1</v>
      </c>
      <c r="Y54" s="211">
        <v>5</v>
      </c>
      <c r="Z54" s="212"/>
      <c r="AA54" s="304" t="s">
        <v>161</v>
      </c>
    </row>
    <row r="55" spans="1:27" ht="14.25" thickTop="1">
      <c r="A55" s="214" t="s">
        <v>162</v>
      </c>
      <c r="B55" s="305" t="s">
        <v>163</v>
      </c>
      <c r="C55" s="244" t="s">
        <v>164</v>
      </c>
      <c r="D55" s="42" t="s">
        <v>165</v>
      </c>
      <c r="E55" s="409" t="s">
        <v>214</v>
      </c>
      <c r="F55" s="55"/>
      <c r="G55" s="56"/>
      <c r="H55" s="57"/>
      <c r="I55" s="58"/>
      <c r="J55" s="56"/>
      <c r="K55" s="57"/>
      <c r="L55" s="58"/>
      <c r="M55" s="56"/>
      <c r="N55" s="57"/>
      <c r="O55" s="58"/>
      <c r="P55" s="56"/>
      <c r="Q55" s="57"/>
      <c r="R55" s="58"/>
      <c r="S55" s="56"/>
      <c r="T55" s="57"/>
      <c r="U55" s="151"/>
      <c r="V55" s="150"/>
      <c r="W55" s="152" t="s">
        <v>166</v>
      </c>
      <c r="X55" s="153">
        <f>SUM(F55:W55)+10</f>
        <v>10</v>
      </c>
      <c r="Y55" s="154"/>
      <c r="Z55" s="155">
        <v>5</v>
      </c>
      <c r="AA55" s="306" t="s">
        <v>167</v>
      </c>
    </row>
    <row r="56" spans="1:27" ht="12.75">
      <c r="A56" s="98" t="s">
        <v>168</v>
      </c>
      <c r="B56" s="307"/>
      <c r="C56" s="308" t="s">
        <v>169</v>
      </c>
      <c r="D56" s="309"/>
      <c r="E56" s="309"/>
      <c r="F56" s="82"/>
      <c r="G56" s="83"/>
      <c r="H56" s="84"/>
      <c r="I56" s="88"/>
      <c r="J56" s="83"/>
      <c r="K56" s="84"/>
      <c r="L56" s="88"/>
      <c r="M56" s="83"/>
      <c r="N56" s="84"/>
      <c r="O56" s="88"/>
      <c r="P56" s="83"/>
      <c r="Q56" s="84"/>
      <c r="R56" s="88"/>
      <c r="S56" s="83"/>
      <c r="T56" s="84"/>
      <c r="U56" s="85"/>
      <c r="V56" s="86">
        <v>0</v>
      </c>
      <c r="W56" s="295"/>
      <c r="X56" s="310">
        <v>0</v>
      </c>
      <c r="Y56" s="311"/>
      <c r="Z56" s="92">
        <v>5</v>
      </c>
      <c r="AA56" s="312"/>
    </row>
    <row r="57" spans="1:27" ht="12.75">
      <c r="A57" s="222"/>
      <c r="B57" s="313"/>
      <c r="C57" s="308" t="s">
        <v>170</v>
      </c>
      <c r="D57" s="309"/>
      <c r="E57" s="309"/>
      <c r="F57" s="82"/>
      <c r="G57" s="83"/>
      <c r="H57" s="84"/>
      <c r="I57" s="88"/>
      <c r="J57" s="83"/>
      <c r="K57" s="84"/>
      <c r="L57" s="88"/>
      <c r="M57" s="83"/>
      <c r="N57" s="84"/>
      <c r="O57" s="88"/>
      <c r="P57" s="83"/>
      <c r="Q57" s="84"/>
      <c r="R57" s="88"/>
      <c r="S57" s="83"/>
      <c r="T57" s="84"/>
      <c r="U57" s="85">
        <v>0</v>
      </c>
      <c r="V57" s="86"/>
      <c r="W57" s="295"/>
      <c r="X57" s="310">
        <f>SUM(F57:W57)</f>
        <v>0</v>
      </c>
      <c r="Y57" s="311">
        <v>5</v>
      </c>
      <c r="Z57" s="92"/>
      <c r="AA57" s="257"/>
    </row>
    <row r="58" spans="1:27" ht="16.5" thickBot="1">
      <c r="A58" s="171">
        <f>SUM(F55:W58)+10</f>
        <v>10</v>
      </c>
      <c r="B58" s="314"/>
      <c r="C58" s="315" t="s">
        <v>171</v>
      </c>
      <c r="D58" s="316"/>
      <c r="E58" s="316"/>
      <c r="F58" s="317"/>
      <c r="G58" s="318"/>
      <c r="H58" s="319"/>
      <c r="I58" s="320"/>
      <c r="J58" s="318"/>
      <c r="K58" s="319"/>
      <c r="L58" s="320"/>
      <c r="M58" s="318"/>
      <c r="N58" s="319"/>
      <c r="O58" s="320"/>
      <c r="P58" s="318">
        <v>0</v>
      </c>
      <c r="Q58" s="319"/>
      <c r="R58" s="320"/>
      <c r="S58" s="318"/>
      <c r="T58" s="319"/>
      <c r="U58" s="320"/>
      <c r="V58" s="318"/>
      <c r="W58" s="321"/>
      <c r="X58" s="322">
        <v>0</v>
      </c>
      <c r="Y58" s="323" t="s">
        <v>47</v>
      </c>
      <c r="Z58" s="324"/>
      <c r="AA58" s="257"/>
    </row>
    <row r="59" spans="1:27" ht="14.25" thickBot="1" thickTop="1">
      <c r="A59" s="325" t="s">
        <v>172</v>
      </c>
      <c r="B59" s="326"/>
      <c r="C59" s="327"/>
      <c r="D59" s="326"/>
      <c r="E59" s="328"/>
      <c r="F59" s="329">
        <f>SUM(F5:F58)-2</f>
        <v>12</v>
      </c>
      <c r="G59" s="330">
        <f>SUM(G5:G58)-1-2-1</f>
        <v>3</v>
      </c>
      <c r="H59" s="47">
        <f>SUM(H5:H58)+1</f>
        <v>5</v>
      </c>
      <c r="I59" s="331">
        <f>SUM(I5:I58)</f>
        <v>19</v>
      </c>
      <c r="J59" s="330">
        <f>SUM(J5:J58)</f>
        <v>3</v>
      </c>
      <c r="K59" s="47">
        <f>SUM(K5:K58)</f>
        <v>10</v>
      </c>
      <c r="L59" s="331">
        <f>SUM(L5:L58)</f>
        <v>11</v>
      </c>
      <c r="M59" s="330">
        <f>SUM(M5:M58)</f>
        <v>1</v>
      </c>
      <c r="N59" s="47">
        <f>SUM(N5:N58)</f>
        <v>12</v>
      </c>
      <c r="O59" s="331">
        <f>SUM(O5:O58)</f>
        <v>10</v>
      </c>
      <c r="P59" s="330">
        <f>SUM(P5:P58)</f>
        <v>0</v>
      </c>
      <c r="Q59" s="47">
        <f>SUM(Q5:Q58)</f>
        <v>9</v>
      </c>
      <c r="R59" s="331">
        <f>SUM(R5:R58)</f>
        <v>3</v>
      </c>
      <c r="S59" s="330">
        <f>SUM(S5:S58)</f>
        <v>0</v>
      </c>
      <c r="T59" s="47">
        <f>SUM(T5:T58)</f>
        <v>0</v>
      </c>
      <c r="U59" s="331">
        <f>SUM(U5:U58)</f>
        <v>1</v>
      </c>
      <c r="V59" s="330">
        <f>SUM(V5:V58)</f>
        <v>0</v>
      </c>
      <c r="W59" s="332">
        <f>SUM(W5:W58)+10</f>
        <v>14</v>
      </c>
      <c r="X59" s="333">
        <f>SUM(X5:X58)</f>
        <v>111</v>
      </c>
      <c r="Y59" s="334" t="s">
        <v>173</v>
      </c>
      <c r="Z59" s="335"/>
      <c r="AA59" s="257"/>
    </row>
    <row r="60" spans="1:27" ht="13.5" thickBot="1">
      <c r="A60" s="336"/>
      <c r="B60" s="337" t="s">
        <v>174</v>
      </c>
      <c r="C60" s="338">
        <f>H59+K59+N59+Q59+T59+W59-10</f>
        <v>40</v>
      </c>
      <c r="D60" s="339"/>
      <c r="E60" s="340" t="s">
        <v>175</v>
      </c>
      <c r="F60" s="341"/>
      <c r="G60" s="342">
        <f>SUM(F59:H59)</f>
        <v>20</v>
      </c>
      <c r="H60" s="343"/>
      <c r="I60" s="344"/>
      <c r="J60" s="345">
        <f>SUM(I59:K59)</f>
        <v>32</v>
      </c>
      <c r="K60" s="343"/>
      <c r="L60" s="344"/>
      <c r="M60" s="345">
        <f>SUM(L59:N59)</f>
        <v>24</v>
      </c>
      <c r="N60" s="343"/>
      <c r="O60" s="344"/>
      <c r="P60" s="345">
        <f>SUM(O59:Q59)</f>
        <v>19</v>
      </c>
      <c r="Q60" s="343"/>
      <c r="R60" s="344"/>
      <c r="S60" s="342">
        <f>SUM(R59:T59)</f>
        <v>3</v>
      </c>
      <c r="T60" s="343"/>
      <c r="U60" s="344"/>
      <c r="V60" s="345">
        <f>SUM(U59:W59)</f>
        <v>15</v>
      </c>
      <c r="W60" s="345"/>
      <c r="X60" s="346"/>
      <c r="Y60" s="28" t="s">
        <v>176</v>
      </c>
      <c r="Z60" s="335"/>
      <c r="AA60" s="257"/>
    </row>
    <row r="61" spans="1:27" ht="13.5" thickBot="1">
      <c r="A61" s="347" t="s">
        <v>177</v>
      </c>
      <c r="B61" s="348"/>
      <c r="C61" s="349"/>
      <c r="D61" s="348"/>
      <c r="E61" s="348"/>
      <c r="F61" s="350"/>
      <c r="G61" s="351">
        <f>30-G60</f>
        <v>10</v>
      </c>
      <c r="H61" s="352"/>
      <c r="I61" s="353"/>
      <c r="J61" s="351">
        <f>30-J60</f>
        <v>-2</v>
      </c>
      <c r="K61" s="352"/>
      <c r="L61" s="353"/>
      <c r="M61" s="351">
        <f>30-M60</f>
        <v>6</v>
      </c>
      <c r="N61" s="352"/>
      <c r="O61" s="353"/>
      <c r="P61" s="351">
        <f>30-P60</f>
        <v>11</v>
      </c>
      <c r="Q61" s="352"/>
      <c r="R61" s="353"/>
      <c r="S61" s="351">
        <f>30-S60</f>
        <v>27</v>
      </c>
      <c r="T61" s="352"/>
      <c r="U61" s="353"/>
      <c r="V61" s="351">
        <f>30-V60</f>
        <v>15</v>
      </c>
      <c r="W61" s="352"/>
      <c r="X61" s="354">
        <f>G61+J61+M61+P61+S61+V61</f>
        <v>67</v>
      </c>
      <c r="Y61" s="355"/>
      <c r="Z61" s="356"/>
      <c r="AA61" s="257"/>
    </row>
    <row r="62" spans="1:27" ht="13.5" thickBot="1">
      <c r="A62" s="357" t="s">
        <v>178</v>
      </c>
      <c r="B62" s="358"/>
      <c r="C62" s="359"/>
      <c r="D62" s="358"/>
      <c r="E62" s="358"/>
      <c r="F62" s="360">
        <v>6</v>
      </c>
      <c r="G62" s="361"/>
      <c r="H62" s="362"/>
      <c r="I62" s="363">
        <v>5</v>
      </c>
      <c r="J62" s="361"/>
      <c r="K62" s="362"/>
      <c r="L62" s="364">
        <v>4</v>
      </c>
      <c r="M62" s="365"/>
      <c r="N62" s="13"/>
      <c r="O62" s="364">
        <v>5</v>
      </c>
      <c r="P62" s="365"/>
      <c r="Q62" s="13"/>
      <c r="R62" s="364">
        <v>1</v>
      </c>
      <c r="S62" s="365"/>
      <c r="T62" s="366"/>
      <c r="U62" s="364">
        <v>1</v>
      </c>
      <c r="V62" s="365"/>
      <c r="W62" s="365"/>
      <c r="X62" s="367">
        <f>SUM(F62:W62)</f>
        <v>22</v>
      </c>
      <c r="Y62" s="368" t="s">
        <v>179</v>
      </c>
      <c r="Z62" s="369"/>
      <c r="AA62" s="257"/>
    </row>
    <row r="63" spans="1:27" ht="13.5" thickBot="1">
      <c r="A63" s="357" t="s">
        <v>180</v>
      </c>
      <c r="B63" s="358"/>
      <c r="C63" s="359"/>
      <c r="D63" s="358"/>
      <c r="E63" s="358"/>
      <c r="F63" s="360"/>
      <c r="G63" s="361">
        <v>1</v>
      </c>
      <c r="H63" s="362"/>
      <c r="I63" s="363"/>
      <c r="J63" s="361">
        <v>1</v>
      </c>
      <c r="K63" s="362"/>
      <c r="L63" s="364"/>
      <c r="M63" s="365">
        <v>1</v>
      </c>
      <c r="N63" s="13"/>
      <c r="O63" s="364"/>
      <c r="P63" s="365">
        <v>0</v>
      </c>
      <c r="Q63" s="13"/>
      <c r="R63" s="364"/>
      <c r="S63" s="365">
        <v>0</v>
      </c>
      <c r="T63" s="366"/>
      <c r="U63" s="364"/>
      <c r="V63" s="365">
        <v>0</v>
      </c>
      <c r="W63" s="365"/>
      <c r="X63" s="367">
        <f>SUM(F63:W63)</f>
        <v>3</v>
      </c>
      <c r="Y63" s="370"/>
      <c r="Z63" s="369"/>
      <c r="AA63" s="257"/>
    </row>
    <row r="64" spans="1:27" ht="13.5" thickBot="1">
      <c r="A64" s="357" t="s">
        <v>181</v>
      </c>
      <c r="B64" s="358"/>
      <c r="C64" s="359"/>
      <c r="D64" s="358"/>
      <c r="E64" s="358"/>
      <c r="F64" s="360"/>
      <c r="G64" s="361"/>
      <c r="H64" s="362">
        <v>2</v>
      </c>
      <c r="I64" s="363"/>
      <c r="J64" s="361"/>
      <c r="K64" s="362">
        <v>3</v>
      </c>
      <c r="L64" s="364"/>
      <c r="M64" s="365"/>
      <c r="N64" s="13">
        <v>3</v>
      </c>
      <c r="O64" s="364"/>
      <c r="P64" s="365"/>
      <c r="Q64" s="13">
        <v>4</v>
      </c>
      <c r="R64" s="364"/>
      <c r="S64" s="365"/>
      <c r="T64" s="366">
        <v>0</v>
      </c>
      <c r="U64" s="364"/>
      <c r="V64" s="365"/>
      <c r="W64" s="365">
        <v>2</v>
      </c>
      <c r="X64" s="367">
        <f>SUM(F64:W64)</f>
        <v>14</v>
      </c>
      <c r="Y64" s="370"/>
      <c r="Z64" s="369"/>
      <c r="AA64" s="257"/>
    </row>
    <row r="65" spans="1:27" ht="13.5" thickBot="1">
      <c r="A65" s="357" t="s">
        <v>195</v>
      </c>
      <c r="B65" s="358"/>
      <c r="C65" s="359"/>
      <c r="D65" s="358"/>
      <c r="E65" s="358"/>
      <c r="F65" s="371">
        <v>6</v>
      </c>
      <c r="G65" s="372"/>
      <c r="H65" s="362"/>
      <c r="I65" s="373">
        <v>5</v>
      </c>
      <c r="J65" s="372"/>
      <c r="K65" s="362"/>
      <c r="L65" s="12">
        <v>4</v>
      </c>
      <c r="M65" s="374"/>
      <c r="N65" s="13"/>
      <c r="O65" s="12">
        <v>5</v>
      </c>
      <c r="P65" s="374"/>
      <c r="Q65" s="13"/>
      <c r="R65" s="12">
        <v>1</v>
      </c>
      <c r="S65" s="374"/>
      <c r="T65" s="13"/>
      <c r="U65" s="12">
        <v>2</v>
      </c>
      <c r="V65" s="374"/>
      <c r="W65" s="374"/>
      <c r="X65" s="375">
        <f>SUM(F65:W65)</f>
        <v>23</v>
      </c>
      <c r="Y65" s="358" t="s">
        <v>182</v>
      </c>
      <c r="Z65" s="376"/>
      <c r="AA65" s="377"/>
    </row>
    <row r="66" spans="1:3" ht="12.75">
      <c r="A66" s="378"/>
      <c r="B66" s="3"/>
      <c r="C66" s="3"/>
    </row>
    <row r="67" spans="1:27" ht="12.75">
      <c r="A67" s="379" t="s">
        <v>183</v>
      </c>
      <c r="B67" s="380" t="s">
        <v>184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</row>
    <row r="68" spans="1:27" ht="12.75">
      <c r="A68" s="379"/>
      <c r="B68" s="381" t="s">
        <v>196</v>
      </c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</row>
    <row r="69" spans="1:27" ht="12.75">
      <c r="A69" s="379"/>
      <c r="B69" s="382" t="s">
        <v>197</v>
      </c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</row>
    <row r="70" spans="1:27" ht="12.75">
      <c r="A70" s="378"/>
      <c r="B70" s="383" t="s">
        <v>198</v>
      </c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</row>
    <row r="71" spans="1:4" ht="12.75">
      <c r="A71" s="378"/>
      <c r="B71" s="2" t="s">
        <v>199</v>
      </c>
      <c r="C71" s="3"/>
      <c r="D71" s="3"/>
    </row>
    <row r="72" spans="1:4" ht="12.75">
      <c r="A72" s="378"/>
      <c r="B72" s="2" t="s">
        <v>200</v>
      </c>
      <c r="C72" s="3"/>
      <c r="D72" s="3"/>
    </row>
    <row r="73" spans="1:17" ht="12.75">
      <c r="A73" s="378"/>
      <c r="B73" s="2" t="s">
        <v>201</v>
      </c>
      <c r="C73" s="3"/>
      <c r="D73" s="3"/>
      <c r="F73" s="384"/>
      <c r="G73" s="384"/>
      <c r="H73" s="384"/>
      <c r="I73" s="384"/>
      <c r="J73" s="384"/>
      <c r="K73" s="384"/>
      <c r="L73" s="384"/>
      <c r="M73" s="384"/>
      <c r="N73" s="385">
        <f>H59+K59+N59+Q59+T59+W59-X55</f>
        <v>40</v>
      </c>
      <c r="O73" s="386" t="s">
        <v>185</v>
      </c>
      <c r="P73" s="387">
        <v>40</v>
      </c>
      <c r="Q73" s="387" t="s">
        <v>202</v>
      </c>
    </row>
    <row r="74" spans="1:5" ht="12.75">
      <c r="A74" s="388"/>
      <c r="B74" s="393" t="s">
        <v>210</v>
      </c>
      <c r="C74" s="389"/>
      <c r="D74" s="389"/>
      <c r="E74" s="389"/>
    </row>
    <row r="75" spans="1:2" ht="12.75">
      <c r="A75" s="379"/>
      <c r="B75" s="393" t="s">
        <v>211</v>
      </c>
    </row>
    <row r="84" ht="12.75">
      <c r="A84" s="390"/>
    </row>
  </sheetData>
  <printOptions/>
  <pageMargins left="0.75" right="0.75" top="1" bottom="1" header="0.5" footer="0.5"/>
  <pageSetup fitToHeight="2" horizontalDpi="600" verticalDpi="600" orientation="landscape" paperSize="9" scale="79" r:id="rId1"/>
  <headerFooter alignWithMargins="0">
    <oddHeader>&amp;L&amp;F&amp;C&amp;14A Kémia alapszak  közös törzsrészének tantervi hálója a szakdolgozattal és a felzárkóztató tárggyal&amp;R&amp;A</oddHeader>
    <oddFooter>&amp;LNagy Sándor&amp;C&amp;P/&amp;N&amp;R&amp;D</oddFooter>
  </headerFooter>
  <rowBreaks count="1" manualBreakCount="1"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Sandor</dc:creator>
  <cp:keywords/>
  <dc:description/>
  <cp:lastModifiedBy>Nagy Sandor</cp:lastModifiedBy>
  <cp:lastPrinted>2008-12-07T08:12:45Z</cp:lastPrinted>
  <dcterms:created xsi:type="dcterms:W3CDTF">2007-08-31T16:14:12Z</dcterms:created>
  <dcterms:modified xsi:type="dcterms:W3CDTF">2009-09-08T15:42:47Z</dcterms:modified>
  <cp:category/>
  <cp:version/>
  <cp:contentType/>
  <cp:contentStatus/>
</cp:coreProperties>
</file>